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takanari_inagaki\Desktop\京都市中小企業デジタル化・DX推進事業\08 申請書類\交付申請書（送付用のためPWなし）\修正用交付申請書12_13号（総事業費 正）申請者送信用のためPWなし\"/>
    </mc:Choice>
  </mc:AlternateContent>
  <xr:revisionPtr revIDLastSave="0" documentId="13_ncr:1_{02FCE246-14D4-4A76-B9DC-2255F4A911F8}" xr6:coauthVersionLast="36" xr6:coauthVersionMax="36" xr10:uidLastSave="{00000000-0000-0000-0000-000000000000}"/>
  <bookViews>
    <workbookView xWindow="0" yWindow="0" windowWidth="19200" windowHeight="6860" tabRatio="936" activeTab="1" xr2:uid="{00000000-000D-0000-FFFF-FFFF00000000}"/>
  </bookViews>
  <sheets>
    <sheet name="記載例" sheetId="7" r:id="rId1"/>
    <sheet name="第５号・第１２号共通_収支予算決算内訳" sheetId="1" r:id="rId2"/>
    <sheet name="第5号様式_収支予算書(デジタル化枠)" sheetId="2" r:id="rId3"/>
    <sheet name="第１２号様式_収支決算書(デジタル化枠) " sheetId="9" r:id="rId4"/>
  </sheets>
  <definedNames>
    <definedName name="_xlnm.Print_Area" localSheetId="0">記載例!$A$1:$G$100</definedName>
    <definedName name="_xlnm.Print_Area" localSheetId="3">'第１２号様式_収支決算書(デジタル化枠) '!$A$1:$Y$21</definedName>
    <definedName name="_xlnm.Print_Area" localSheetId="1">第５号・第１２号共通_収支予算決算内訳!$H$1:$N$100</definedName>
    <definedName name="_xlnm.Print_Area" localSheetId="2">'第5号様式_収支予算書(デジタル化枠)'!$A$1:$Y$21</definedName>
    <definedName name="_xlnm.Print_Titles" localSheetId="1">第５号・第１２号共通_収支予算決算内訳!$1:$4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M39" i="1" l="1"/>
  <c r="M55" i="1"/>
  <c r="M71" i="1"/>
  <c r="M87" i="1"/>
  <c r="M95" i="1"/>
  <c r="N99" i="1"/>
  <c r="M99" i="1"/>
  <c r="N97" i="1"/>
  <c r="M97" i="1"/>
  <c r="N95" i="1"/>
  <c r="N93" i="1"/>
  <c r="M93" i="1"/>
  <c r="N91" i="1"/>
  <c r="M91" i="1"/>
  <c r="N89" i="1"/>
  <c r="M89" i="1"/>
  <c r="N87" i="1"/>
  <c r="N85" i="1"/>
  <c r="M85" i="1"/>
  <c r="N83" i="1"/>
  <c r="M83" i="1"/>
  <c r="N81" i="1"/>
  <c r="M81" i="1"/>
  <c r="N79" i="1"/>
  <c r="M79" i="1"/>
  <c r="N77" i="1"/>
  <c r="M77" i="1"/>
  <c r="N75" i="1"/>
  <c r="M75" i="1"/>
  <c r="N73" i="1"/>
  <c r="M73" i="1"/>
  <c r="N71" i="1"/>
  <c r="N69" i="1"/>
  <c r="M69" i="1"/>
  <c r="N67" i="1"/>
  <c r="M67" i="1"/>
  <c r="N65" i="1"/>
  <c r="M65" i="1"/>
  <c r="N63" i="1"/>
  <c r="M63" i="1"/>
  <c r="N61" i="1"/>
  <c r="M61" i="1"/>
  <c r="N59" i="1"/>
  <c r="M59" i="1"/>
  <c r="N57" i="1"/>
  <c r="M57" i="1"/>
  <c r="N55" i="1"/>
  <c r="N53" i="1"/>
  <c r="M53" i="1"/>
  <c r="N51" i="1"/>
  <c r="M51" i="1"/>
  <c r="N49" i="1"/>
  <c r="M49" i="1"/>
  <c r="N47" i="1"/>
  <c r="M47" i="1"/>
  <c r="N45" i="1"/>
  <c r="M45" i="1"/>
  <c r="N43" i="1"/>
  <c r="M43" i="1"/>
  <c r="N41" i="1"/>
  <c r="M41" i="1"/>
  <c r="N39" i="1"/>
  <c r="N37" i="1"/>
  <c r="M37" i="1"/>
  <c r="N35" i="1"/>
  <c r="M35" i="1"/>
  <c r="N33" i="1"/>
  <c r="M33" i="1"/>
  <c r="N31" i="1"/>
  <c r="M31" i="1"/>
  <c r="N29" i="1"/>
  <c r="M29" i="1"/>
  <c r="N27" i="1"/>
  <c r="M27" i="1"/>
  <c r="N25" i="1"/>
  <c r="M25" i="1"/>
  <c r="N23" i="1"/>
  <c r="M23" i="1"/>
  <c r="N21" i="1"/>
  <c r="M21" i="1"/>
  <c r="N19" i="1"/>
  <c r="M19" i="1"/>
  <c r="N17" i="1"/>
  <c r="M17" i="1"/>
  <c r="N15" i="1"/>
  <c r="M15" i="1"/>
  <c r="N13" i="1"/>
  <c r="M13" i="1"/>
  <c r="N11" i="1"/>
  <c r="M11" i="1"/>
  <c r="N9" i="1"/>
  <c r="M9" i="1"/>
  <c r="N7" i="1"/>
  <c r="M7" i="1"/>
  <c r="M5" i="1"/>
  <c r="G5" i="1" l="1"/>
  <c r="F5" i="1"/>
  <c r="F43" i="1" l="1"/>
  <c r="G7" i="1"/>
  <c r="G9" i="1"/>
  <c r="G11" i="1"/>
  <c r="G13" i="1"/>
  <c r="G15" i="1"/>
  <c r="G17" i="1"/>
  <c r="G19" i="1"/>
  <c r="G21" i="1"/>
  <c r="G23" i="1"/>
  <c r="G25" i="1"/>
  <c r="G27" i="1"/>
  <c r="G29" i="1"/>
  <c r="G31" i="1"/>
  <c r="G33" i="1"/>
  <c r="G35" i="1"/>
  <c r="G37" i="1"/>
  <c r="G39" i="1"/>
  <c r="G41" i="1"/>
  <c r="G43" i="1"/>
  <c r="G45" i="1"/>
  <c r="G47" i="1"/>
  <c r="G49" i="1"/>
  <c r="G51" i="1"/>
  <c r="G53" i="1"/>
  <c r="G55" i="1"/>
  <c r="G57" i="1"/>
  <c r="G59" i="1"/>
  <c r="G61" i="1"/>
  <c r="G63" i="1"/>
  <c r="G65" i="1"/>
  <c r="G67" i="1"/>
  <c r="G69" i="1"/>
  <c r="G71" i="1"/>
  <c r="G73" i="1"/>
  <c r="G75" i="1"/>
  <c r="G77" i="1"/>
  <c r="G79" i="1"/>
  <c r="G81" i="1"/>
  <c r="G83" i="1"/>
  <c r="G85" i="1"/>
  <c r="G87" i="1"/>
  <c r="G89" i="1"/>
  <c r="G91" i="1"/>
  <c r="G93" i="1"/>
  <c r="G95" i="1"/>
  <c r="G97" i="1"/>
  <c r="G99" i="1"/>
  <c r="F11" i="1" l="1"/>
  <c r="F7" i="1" l="1"/>
  <c r="Q8" i="2" l="1"/>
  <c r="L8" i="2" l="1"/>
  <c r="F99" i="1" l="1"/>
  <c r="F97" i="1"/>
  <c r="F95" i="1"/>
  <c r="F93" i="1"/>
  <c r="F91" i="1"/>
  <c r="F89" i="1"/>
  <c r="F87" i="1"/>
  <c r="F85" i="1"/>
  <c r="F83" i="1"/>
  <c r="F81" i="1"/>
  <c r="F79" i="1"/>
  <c r="F77" i="1"/>
  <c r="F75" i="1"/>
  <c r="F73" i="1"/>
  <c r="F71" i="1"/>
  <c r="F69" i="1"/>
  <c r="F67" i="1"/>
  <c r="F65" i="1"/>
  <c r="F63" i="1"/>
  <c r="F61" i="1"/>
  <c r="F59" i="1"/>
  <c r="F57" i="1"/>
  <c r="F55" i="1"/>
  <c r="F53" i="1"/>
  <c r="F51" i="1"/>
  <c r="F49" i="1"/>
  <c r="F47" i="1"/>
  <c r="F45" i="1"/>
  <c r="F41" i="1"/>
  <c r="F39" i="1"/>
  <c r="F37" i="1"/>
  <c r="F35" i="1"/>
  <c r="F33" i="1"/>
  <c r="F31" i="1"/>
  <c r="F29" i="1"/>
  <c r="F27" i="1"/>
  <c r="F25" i="1"/>
  <c r="F23" i="1"/>
  <c r="F21" i="1"/>
  <c r="F19" i="1"/>
  <c r="F17" i="1"/>
  <c r="F15" i="1"/>
  <c r="F13" i="1"/>
  <c r="F9" i="1"/>
  <c r="L8" i="9" l="1"/>
  <c r="Q12" i="9"/>
  <c r="L12" i="9"/>
  <c r="Q11" i="9"/>
  <c r="L11" i="9"/>
  <c r="Q10" i="9"/>
  <c r="L10" i="9"/>
  <c r="Q9" i="9"/>
  <c r="L9" i="9"/>
  <c r="Q8" i="9"/>
  <c r="M3" i="1"/>
  <c r="L13" i="9" l="1"/>
  <c r="E16" i="9" s="1"/>
  <c r="Q16" i="9" s="1"/>
  <c r="P20" i="9" s="1"/>
  <c r="Q13" i="9"/>
  <c r="N3" i="1"/>
  <c r="W10" i="9" l="1"/>
  <c r="F99" i="7" l="1"/>
  <c r="G99" i="7" s="1"/>
  <c r="F97" i="7"/>
  <c r="G97" i="7" s="1"/>
  <c r="F95" i="7"/>
  <c r="G95" i="7" s="1"/>
  <c r="F93" i="7"/>
  <c r="G93" i="7" s="1"/>
  <c r="F91" i="7"/>
  <c r="G91" i="7" s="1"/>
  <c r="F89" i="7"/>
  <c r="G89" i="7" s="1"/>
  <c r="F87" i="7"/>
  <c r="G87" i="7" s="1"/>
  <c r="F85" i="7"/>
  <c r="G85" i="7" s="1"/>
  <c r="F83" i="7"/>
  <c r="G83" i="7" s="1"/>
  <c r="F81" i="7"/>
  <c r="G81" i="7" s="1"/>
  <c r="F79" i="7"/>
  <c r="G79" i="7" s="1"/>
  <c r="F77" i="7"/>
  <c r="G77" i="7" s="1"/>
  <c r="F75" i="7"/>
  <c r="G75" i="7" s="1"/>
  <c r="F73" i="7"/>
  <c r="G73" i="7" s="1"/>
  <c r="F71" i="7"/>
  <c r="G71" i="7" s="1"/>
  <c r="F69" i="7"/>
  <c r="G69" i="7" s="1"/>
  <c r="F67" i="7"/>
  <c r="G67" i="7" s="1"/>
  <c r="F65" i="7"/>
  <c r="G65" i="7" s="1"/>
  <c r="F63" i="7"/>
  <c r="G63" i="7" s="1"/>
  <c r="F61" i="7"/>
  <c r="G61" i="7" s="1"/>
  <c r="F59" i="7"/>
  <c r="G59" i="7" s="1"/>
  <c r="F57" i="7"/>
  <c r="G57" i="7" s="1"/>
  <c r="F55" i="7"/>
  <c r="G55" i="7" s="1"/>
  <c r="F53" i="7"/>
  <c r="G53" i="7" s="1"/>
  <c r="F51" i="7"/>
  <c r="G51" i="7" s="1"/>
  <c r="F49" i="7"/>
  <c r="G49" i="7" s="1"/>
  <c r="F47" i="7"/>
  <c r="G47" i="7" s="1"/>
  <c r="F45" i="7"/>
  <c r="G45" i="7" s="1"/>
  <c r="F43" i="7"/>
  <c r="G43" i="7" s="1"/>
  <c r="F41" i="7"/>
  <c r="G41" i="7" s="1"/>
  <c r="F39" i="7"/>
  <c r="G39" i="7" s="1"/>
  <c r="F37" i="7"/>
  <c r="G37" i="7" s="1"/>
  <c r="F35" i="7"/>
  <c r="G35" i="7" s="1"/>
  <c r="F33" i="7"/>
  <c r="G33" i="7" s="1"/>
  <c r="F31" i="7"/>
  <c r="G31" i="7" s="1"/>
  <c r="F29" i="7"/>
  <c r="G29" i="7" s="1"/>
  <c r="F27" i="7"/>
  <c r="G27" i="7" s="1"/>
  <c r="F25" i="7"/>
  <c r="G25" i="7" s="1"/>
  <c r="F23" i="7"/>
  <c r="G23" i="7" s="1"/>
  <c r="F21" i="7"/>
  <c r="G21" i="7" s="1"/>
  <c r="F19" i="7"/>
  <c r="G19" i="7" s="1"/>
  <c r="F17" i="7"/>
  <c r="G17" i="7" s="1"/>
  <c r="F15" i="7"/>
  <c r="G15" i="7" s="1"/>
  <c r="F13" i="7"/>
  <c r="G13" i="7" s="1"/>
  <c r="F11" i="7"/>
  <c r="G11" i="7" s="1"/>
  <c r="F9" i="7"/>
  <c r="G9" i="7" s="1"/>
  <c r="F7" i="7"/>
  <c r="G7" i="7" s="1"/>
  <c r="F5" i="7"/>
  <c r="G5" i="7" s="1"/>
  <c r="Q12" i="2"/>
  <c r="Q11" i="2"/>
  <c r="L12" i="2"/>
  <c r="L11" i="2"/>
  <c r="L10" i="2"/>
  <c r="F3" i="7" l="1"/>
  <c r="G3" i="7"/>
  <c r="L9" i="2"/>
  <c r="Q10" i="2"/>
  <c r="F3" i="1"/>
  <c r="L13" i="2" l="1"/>
  <c r="E16" i="2" s="1"/>
  <c r="W10" i="2" s="1"/>
  <c r="Q9" i="2"/>
  <c r="G3" i="1"/>
  <c r="Q16" i="2" l="1"/>
  <c r="P20" i="2" s="1"/>
  <c r="Q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稲垣　貴也</author>
  </authors>
  <commentList>
    <comment ref="M5" authorId="0" shapeId="0" xr:uid="{9CAB0897-3D94-4AD9-991C-D71F07B780E8}">
      <text>
        <r>
          <rPr>
            <b/>
            <sz val="9"/>
            <color indexed="81"/>
            <rFont val="ＭＳ Ｐゴシック"/>
            <family val="3"/>
            <charset val="128"/>
          </rPr>
          <t>■委託費（指導・設定）
　総額１０万円まで
■ハードウェア購入費
　１万円以上
■（</t>
        </r>
        <r>
          <rPr>
            <b/>
            <sz val="9"/>
            <color indexed="81"/>
            <rFont val="MS P ゴシック"/>
            <family val="3"/>
            <charset val="128"/>
          </rPr>
          <t>PC</t>
        </r>
        <r>
          <rPr>
            <b/>
            <sz val="9"/>
            <color indexed="81"/>
            <rFont val="ＭＳ Ｐゴシック"/>
            <family val="3"/>
            <charset val="128"/>
          </rPr>
          <t>、タブレット等）ハードウェア購入費
　１台あたり１万円以上１５万円まで
　申請額又は１５万円のうち低い額
■サブスクリプションなど日割、月割額が発生する場合や、
　委託費（指導・設定）の上限に伴う対象経費調整について、
　自動計算された数字を削除したうえで、正しい金額を入力
　してください。</t>
        </r>
      </text>
    </comment>
  </commentList>
</comments>
</file>

<file path=xl/sharedStrings.xml><?xml version="1.0" encoding="utf-8"?>
<sst xmlns="http://schemas.openxmlformats.org/spreadsheetml/2006/main" count="102" uniqueCount="60">
  <si>
    <t>収支予算内訳</t>
    <rPh sb="0" eb="2">
      <t>シュウシ</t>
    </rPh>
    <rPh sb="2" eb="4">
      <t>ヨサン</t>
    </rPh>
    <rPh sb="4" eb="6">
      <t>ウチワケ</t>
    </rPh>
    <phoneticPr fontId="5"/>
  </si>
  <si>
    <t>単位：円</t>
    <rPh sb="0" eb="2">
      <t>タンイ</t>
    </rPh>
    <rPh sb="3" eb="4">
      <t>エン</t>
    </rPh>
    <phoneticPr fontId="6"/>
  </si>
  <si>
    <t>補助対象経費一覧</t>
    <rPh sb="0" eb="2">
      <t>ホジョ</t>
    </rPh>
    <rPh sb="2" eb="4">
      <t>タイショウ</t>
    </rPh>
    <rPh sb="4" eb="6">
      <t>ケイヒ</t>
    </rPh>
    <rPh sb="6" eb="8">
      <t>イチラン</t>
    </rPh>
    <phoneticPr fontId="5"/>
  </si>
  <si>
    <t>合　　計</t>
    <rPh sb="0" eb="1">
      <t>ア</t>
    </rPh>
    <rPh sb="3" eb="4">
      <t>ケイ</t>
    </rPh>
    <phoneticPr fontId="5"/>
  </si>
  <si>
    <t>品目№</t>
    <rPh sb="0" eb="2">
      <t>ヒンモク</t>
    </rPh>
    <phoneticPr fontId="5"/>
  </si>
  <si>
    <t>　　　　品目名　上段：名称・メーカー・型番等
　　　　　　　　下段：導入目的・利用用途</t>
    <rPh sb="4" eb="6">
      <t>ヒンモク</t>
    </rPh>
    <rPh sb="6" eb="7">
      <t>メイ</t>
    </rPh>
    <rPh sb="8" eb="10">
      <t>ジョウダン</t>
    </rPh>
    <rPh sb="11" eb="13">
      <t>メイショウ</t>
    </rPh>
    <rPh sb="19" eb="21">
      <t>カタバン</t>
    </rPh>
    <rPh sb="21" eb="22">
      <t>トウ</t>
    </rPh>
    <rPh sb="31" eb="33">
      <t>カダン</t>
    </rPh>
    <rPh sb="34" eb="36">
      <t>ドウニュウ</t>
    </rPh>
    <rPh sb="36" eb="38">
      <t>モクテキ</t>
    </rPh>
    <rPh sb="39" eb="41">
      <t>リヨウ</t>
    </rPh>
    <rPh sb="41" eb="43">
      <t>ヨウト</t>
    </rPh>
    <phoneticPr fontId="5"/>
  </si>
  <si>
    <t>科目</t>
    <rPh sb="0" eb="2">
      <t>カモク</t>
    </rPh>
    <phoneticPr fontId="5"/>
  </si>
  <si>
    <r>
      <t xml:space="preserve">単価
</t>
    </r>
    <r>
      <rPr>
        <u/>
        <sz val="9"/>
        <color indexed="10"/>
        <rFont val="ＭＳ ゴシック"/>
        <family val="3"/>
        <charset val="128"/>
      </rPr>
      <t>（税抜き）</t>
    </r>
    <rPh sb="0" eb="2">
      <t>タンカ</t>
    </rPh>
    <rPh sb="4" eb="5">
      <t>ゼイ</t>
    </rPh>
    <rPh sb="5" eb="6">
      <t>ヌ</t>
    </rPh>
    <phoneticPr fontId="5"/>
  </si>
  <si>
    <t>数量</t>
    <rPh sb="0" eb="2">
      <t>スウリョウ</t>
    </rPh>
    <phoneticPr fontId="5"/>
  </si>
  <si>
    <r>
      <t xml:space="preserve">補助対象経費
</t>
    </r>
    <r>
      <rPr>
        <u/>
        <sz val="10"/>
        <color indexed="10"/>
        <rFont val="ＭＳ ゴシック"/>
        <family val="3"/>
        <charset val="128"/>
      </rPr>
      <t>（税抜き）</t>
    </r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5"/>
  </si>
  <si>
    <r>
      <t xml:space="preserve">総事業費
</t>
    </r>
    <r>
      <rPr>
        <sz val="10"/>
        <color indexed="10"/>
        <rFont val="ＭＳ ゴシック"/>
        <family val="3"/>
        <charset val="128"/>
      </rPr>
      <t>（税込み）</t>
    </r>
    <rPh sb="0" eb="4">
      <t>ソウジギョウヒ</t>
    </rPh>
    <rPh sb="6" eb="8">
      <t>ゼイコ</t>
    </rPh>
    <phoneticPr fontId="5"/>
  </si>
  <si>
    <t>別紙２</t>
    <rPh sb="0" eb="2">
      <t>ベッシ</t>
    </rPh>
    <phoneticPr fontId="6"/>
  </si>
  <si>
    <t>１．収支予算書　　　　　　　　　　　　　　　　　　　　　　　　　　　　</t>
    <phoneticPr fontId="6"/>
  </si>
  <si>
    <t>単位：円</t>
  </si>
  <si>
    <t>事
業
経
費</t>
    <rPh sb="3" eb="4">
      <t>ギョウ</t>
    </rPh>
    <rPh sb="6" eb="7">
      <t>キョウ</t>
    </rPh>
    <rPh sb="9" eb="10">
      <t>ヒ</t>
    </rPh>
    <phoneticPr fontId="6"/>
  </si>
  <si>
    <t>費用区分</t>
    <rPh sb="0" eb="2">
      <t>ヒヨウ</t>
    </rPh>
    <phoneticPr fontId="6"/>
  </si>
  <si>
    <t>補助対象経費
(税抜き)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6"/>
  </si>
  <si>
    <t>総事業費
(税込み)</t>
    <rPh sb="0" eb="4">
      <t>ソウジギョウヒ</t>
    </rPh>
    <rPh sb="6" eb="8">
      <t>ゼイコ</t>
    </rPh>
    <phoneticPr fontId="6"/>
  </si>
  <si>
    <t>委託費</t>
    <rPh sb="0" eb="2">
      <t>イタク</t>
    </rPh>
    <rPh sb="2" eb="3">
      <t>ヒ</t>
    </rPh>
    <phoneticPr fontId="6"/>
  </si>
  <si>
    <t>ハードウェア購入費</t>
    <rPh sb="6" eb="9">
      <t>コウニュウヒ</t>
    </rPh>
    <phoneticPr fontId="6"/>
  </si>
  <si>
    <t>ソフトウェア購入費</t>
    <rPh sb="6" eb="9">
      <t>コウニュウヒ</t>
    </rPh>
    <phoneticPr fontId="6"/>
  </si>
  <si>
    <t>賃借料</t>
    <rPh sb="0" eb="3">
      <t>チンシャクリョウ</t>
    </rPh>
    <phoneticPr fontId="6"/>
  </si>
  <si>
    <t>使用料</t>
    <rPh sb="0" eb="3">
      <t>シヨウリョウ</t>
    </rPh>
    <phoneticPr fontId="6"/>
  </si>
  <si>
    <t>合　計</t>
  </si>
  <si>
    <t>２　補助申請額</t>
  </si>
  <si>
    <t>　　(補助対象経費計)　</t>
    <rPh sb="3" eb="5">
      <t>ホジョ</t>
    </rPh>
    <rPh sb="9" eb="10">
      <t>ケイ</t>
    </rPh>
    <phoneticPr fontId="6"/>
  </si>
  <si>
    <t>（Ａ）</t>
    <phoneticPr fontId="6"/>
  </si>
  <si>
    <t>※千円未満切捨</t>
  </si>
  <si>
    <t>(補助申請額)</t>
  </si>
  <si>
    <t>×　２／３　＝</t>
    <phoneticPr fontId="4"/>
  </si>
  <si>
    <r>
      <t>補助申請額：</t>
    </r>
    <r>
      <rPr>
        <b/>
        <sz val="10.5"/>
        <color indexed="8"/>
        <rFont val="ＭＳ Ｐゴシック"/>
        <family val="3"/>
        <charset val="128"/>
      </rPr>
      <t>(Ａ)又は１００万円のうち低い額</t>
    </r>
    <rPh sb="9" eb="10">
      <t>マタ</t>
    </rPh>
    <rPh sb="19" eb="21">
      <t>・・</t>
    </rPh>
    <rPh sb="21" eb="22">
      <t>・</t>
    </rPh>
    <phoneticPr fontId="20" alignment="distributed"/>
  </si>
  <si>
    <t>収　支　予　算　書</t>
    <phoneticPr fontId="4"/>
  </si>
  <si>
    <t>ハードウェア購入費</t>
  </si>
  <si>
    <t>＜確認事項＞</t>
    <rPh sb="1" eb="3">
      <t>カクニン</t>
    </rPh>
    <rPh sb="3" eb="5">
      <t>ジコウ</t>
    </rPh>
    <phoneticPr fontId="4"/>
  </si>
  <si>
    <t>ソフトウェア購入費</t>
  </si>
  <si>
    <t>・ハードウェア購入費</t>
    <rPh sb="7" eb="10">
      <t>コウニュウヒ</t>
    </rPh>
    <phoneticPr fontId="4"/>
  </si>
  <si>
    <t>収支予算内訳（記載例）</t>
    <rPh sb="0" eb="2">
      <t>シュウシ</t>
    </rPh>
    <rPh sb="2" eb="4">
      <t>ヨサン</t>
    </rPh>
    <rPh sb="4" eb="6">
      <t>ウチワケ</t>
    </rPh>
    <rPh sb="7" eb="9">
      <t>キサイ</t>
    </rPh>
    <rPh sb="9" eb="10">
      <t>レイ</t>
    </rPh>
    <phoneticPr fontId="5"/>
  </si>
  <si>
    <t>委託費</t>
  </si>
  <si>
    <t>委託費(指導・設定)</t>
  </si>
  <si>
    <t>(PC、タブレット等)ハードウェア購入費</t>
  </si>
  <si>
    <t>賃借料</t>
  </si>
  <si>
    <t>使用料</t>
  </si>
  <si>
    <t>Ipad（Apple)</t>
    <phoneticPr fontId="4"/>
  </si>
  <si>
    <t xml:space="preserve">ハードウェア購入費の補助対象経費の総額は、デジタル化枠においては全体の補助対象経費の１／２以内に収めてください。 </t>
    <phoneticPr fontId="4"/>
  </si>
  <si>
    <t>スキャナー（ＲＩＣＯＨ）</t>
    <phoneticPr fontId="4"/>
  </si>
  <si>
    <t>紙媒体の電子化</t>
    <rPh sb="0" eb="1">
      <t>カミ</t>
    </rPh>
    <rPh sb="1" eb="3">
      <t>バイタイ</t>
    </rPh>
    <rPh sb="4" eb="6">
      <t>デンシ</t>
    </rPh>
    <rPh sb="6" eb="7">
      <t>バ</t>
    </rPh>
    <phoneticPr fontId="4"/>
  </si>
  <si>
    <t>膨大な量の紙媒体電子化</t>
    <rPh sb="0" eb="2">
      <t>ボウダイ</t>
    </rPh>
    <rPh sb="3" eb="4">
      <t>リョウ</t>
    </rPh>
    <rPh sb="5" eb="6">
      <t>カミ</t>
    </rPh>
    <rPh sb="6" eb="8">
      <t>バイタイ</t>
    </rPh>
    <rPh sb="8" eb="10">
      <t>デンシ</t>
    </rPh>
    <rPh sb="10" eb="11">
      <t>バ</t>
    </rPh>
    <phoneticPr fontId="4"/>
  </si>
  <si>
    <t>売上や勤怠管理データの一元化と活用</t>
    <rPh sb="0" eb="2">
      <t>ウリアゲ</t>
    </rPh>
    <rPh sb="3" eb="5">
      <t>キンタイ</t>
    </rPh>
    <rPh sb="5" eb="7">
      <t>カンリ</t>
    </rPh>
    <rPh sb="11" eb="14">
      <t>イチゲンカ</t>
    </rPh>
    <rPh sb="15" eb="17">
      <t>カツヨウ</t>
    </rPh>
    <phoneticPr fontId="4"/>
  </si>
  <si>
    <t>エクセル管理から専用ソフトを活用し、インボイスに対応する</t>
    <rPh sb="4" eb="6">
      <t>カンリ</t>
    </rPh>
    <rPh sb="8" eb="10">
      <t>センヨウ</t>
    </rPh>
    <rPh sb="14" eb="16">
      <t>カツヨウ</t>
    </rPh>
    <rPh sb="24" eb="26">
      <t>タイオウ</t>
    </rPh>
    <phoneticPr fontId="4"/>
  </si>
  <si>
    <t>基幹システムへのアクセスや顧客への商品説明の電子化</t>
    <rPh sb="0" eb="2">
      <t>キカン</t>
    </rPh>
    <rPh sb="13" eb="15">
      <t>コキャク</t>
    </rPh>
    <rPh sb="17" eb="19">
      <t>ショウヒン</t>
    </rPh>
    <rPh sb="19" eb="21">
      <t>セツメイ</t>
    </rPh>
    <rPh sb="22" eb="24">
      <t>デンシ</t>
    </rPh>
    <rPh sb="24" eb="25">
      <t>バ</t>
    </rPh>
    <phoneticPr fontId="4"/>
  </si>
  <si>
    <t>ＥＣサイトや基幹システム構築の発注（ＮＥＣ）</t>
    <rPh sb="6" eb="8">
      <t>キカン</t>
    </rPh>
    <rPh sb="12" eb="14">
      <t>コウチク</t>
    </rPh>
    <rPh sb="15" eb="17">
      <t>ハッチュウ</t>
    </rPh>
    <phoneticPr fontId="4"/>
  </si>
  <si>
    <t>販路を広げるためのサイトを開設するため</t>
    <rPh sb="0" eb="2">
      <t>ハンロ</t>
    </rPh>
    <rPh sb="3" eb="4">
      <t>ヒロ</t>
    </rPh>
    <rPh sb="13" eb="15">
      <t>カイセツ</t>
    </rPh>
    <phoneticPr fontId="4"/>
  </si>
  <si>
    <t>財務会計ソフト（○○社）</t>
    <rPh sb="0" eb="2">
      <t>ザイム</t>
    </rPh>
    <rPh sb="2" eb="4">
      <t>カイケイ</t>
    </rPh>
    <rPh sb="10" eb="11">
      <t>シャ</t>
    </rPh>
    <phoneticPr fontId="4"/>
  </si>
  <si>
    <t>システム使用指導・設定</t>
    <rPh sb="4" eb="6">
      <t>シヨウ</t>
    </rPh>
    <rPh sb="6" eb="8">
      <t>シドウ</t>
    </rPh>
    <rPh sb="9" eb="11">
      <t>セッテイ</t>
    </rPh>
    <phoneticPr fontId="4"/>
  </si>
  <si>
    <t>品目ＮＯ.１に関する設定や使用方法の教示</t>
    <rPh sb="0" eb="2">
      <t>ヒンモク</t>
    </rPh>
    <rPh sb="7" eb="8">
      <t>カン</t>
    </rPh>
    <rPh sb="10" eb="12">
      <t>セッテイ</t>
    </rPh>
    <rPh sb="13" eb="15">
      <t>シヨウ</t>
    </rPh>
    <rPh sb="15" eb="17">
      <t>ホウホウ</t>
    </rPh>
    <rPh sb="18" eb="20">
      <t>キョウジ</t>
    </rPh>
    <phoneticPr fontId="4"/>
  </si>
  <si>
    <t>スキャナーレンタル料（ＲＩＣＯＨ）(月額）</t>
    <rPh sb="9" eb="10">
      <t>リョウ</t>
    </rPh>
    <rPh sb="18" eb="19">
      <t>ツキ</t>
    </rPh>
    <rPh sb="19" eb="20">
      <t>ガク</t>
    </rPh>
    <phoneticPr fontId="4"/>
  </si>
  <si>
    <t>kintoneライセンス料（年額）</t>
    <rPh sb="12" eb="13">
      <t>リョウ</t>
    </rPh>
    <rPh sb="14" eb="16">
      <t>ネンガク</t>
    </rPh>
    <phoneticPr fontId="4"/>
  </si>
  <si>
    <t>収支決算内訳</t>
    <rPh sb="0" eb="2">
      <t>シュウシ</t>
    </rPh>
    <rPh sb="2" eb="4">
      <t>ケッサン</t>
    </rPh>
    <rPh sb="4" eb="6">
      <t>ウチワケ</t>
    </rPh>
    <phoneticPr fontId="5"/>
  </si>
  <si>
    <t>２．収支決算書　　　　　　　　　　　　　　　　　　　　　　　　　　　　</t>
    <rPh sb="4" eb="6">
      <t>ケッサン</t>
    </rPh>
    <phoneticPr fontId="6"/>
  </si>
  <si>
    <t>収　支　決　算　書</t>
    <rPh sb="4" eb="5">
      <t>ケツ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</si>
</sst>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;0;\ "/>
    <numFmt numFmtId="178" formatCode="#,##0;&quot;▲ &quot;#,##0"/>
    <numFmt numFmtId="179" formatCode="#,###;[Red]\-#,"/>
    <numFmt numFmtId="180" formatCode="#,###&quot;円&quot;;[Red]\-#,&quot;円&quot;"/>
    <numFmt numFmtId="181" formatCode="#,###&quot;千&quot;&quot;円&quot;;[Red]\-#,&quot;千&quot;&quot;円&quot;"/>
    <numFmt numFmtId="182" formatCode="#,##0;\-#,##0;&quot;&quot;"/>
  </numFmts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Yu Gothic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u/>
      <sz val="9"/>
      <color indexed="10"/>
      <name val="ＭＳ ゴシック"/>
      <family val="3"/>
      <charset val="128"/>
    </font>
    <font>
      <u/>
      <sz val="10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sz val="7"/>
      <color indexed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53">
    <xf numFmtId="0" fontId="0" fillId="0" borderId="0" xfId="0"/>
    <xf numFmtId="0" fontId="3" fillId="2" borderId="0" xfId="2" applyFont="1" applyFill="1">
      <alignment vertical="center"/>
    </xf>
    <xf numFmtId="0" fontId="9" fillId="2" borderId="6" xfId="2" applyFont="1" applyFill="1" applyBorder="1" applyAlignment="1">
      <alignment vertical="center"/>
    </xf>
    <xf numFmtId="176" fontId="10" fillId="0" borderId="7" xfId="2" applyNumberFormat="1" applyFont="1" applyFill="1" applyBorder="1" applyAlignment="1">
      <alignment horizontal="right" vertical="center"/>
    </xf>
    <xf numFmtId="176" fontId="11" fillId="0" borderId="8" xfId="2" applyNumberFormat="1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left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 shrinkToFit="1"/>
    </xf>
    <xf numFmtId="0" fontId="9" fillId="0" borderId="12" xfId="2" applyFont="1" applyFill="1" applyBorder="1" applyAlignment="1">
      <alignment horizontal="center" vertical="center" wrapText="1" shrinkToFit="1"/>
    </xf>
    <xf numFmtId="177" fontId="11" fillId="2" borderId="14" xfId="2" applyNumberFormat="1" applyFont="1" applyFill="1" applyBorder="1" applyAlignment="1" applyProtection="1">
      <alignment horizontal="left" vertical="center" wrapText="1" shrinkToFit="1"/>
      <protection locked="0"/>
    </xf>
    <xf numFmtId="177" fontId="11" fillId="2" borderId="10" xfId="2" applyNumberFormat="1" applyFont="1" applyFill="1" applyBorder="1" applyAlignment="1" applyProtection="1">
      <alignment horizontal="left" vertical="center" wrapText="1" shrinkToFit="1"/>
      <protection locked="0"/>
    </xf>
    <xf numFmtId="177" fontId="11" fillId="2" borderId="26" xfId="2" applyNumberFormat="1" applyFont="1" applyFill="1" applyBorder="1" applyAlignment="1" applyProtection="1">
      <alignment horizontal="left" vertical="center" wrapText="1" shrinkToFit="1"/>
      <protection locked="0"/>
    </xf>
    <xf numFmtId="0" fontId="11" fillId="2" borderId="0" xfId="2" applyFont="1" applyFill="1" applyBorder="1">
      <alignment vertical="center"/>
    </xf>
    <xf numFmtId="0" fontId="3" fillId="2" borderId="0" xfId="2" applyFont="1" applyFill="1" applyBorder="1">
      <alignment vertical="center"/>
    </xf>
    <xf numFmtId="0" fontId="3" fillId="2" borderId="0" xfId="2" applyFont="1" applyFill="1" applyBorder="1" applyAlignment="1">
      <alignment vertical="center"/>
    </xf>
    <xf numFmtId="0" fontId="15" fillId="3" borderId="0" xfId="0" applyFont="1" applyFill="1"/>
    <xf numFmtId="0" fontId="15" fillId="3" borderId="0" xfId="0" applyFont="1" applyFill="1" applyAlignment="1">
      <alignment horizontal="right"/>
    </xf>
    <xf numFmtId="0" fontId="15" fillId="3" borderId="41" xfId="0" applyFont="1" applyFill="1" applyBorder="1" applyAlignment="1">
      <alignment vertical="center" wrapText="1"/>
    </xf>
    <xf numFmtId="0" fontId="18" fillId="3" borderId="38" xfId="0" applyFont="1" applyFill="1" applyBorder="1" applyAlignment="1">
      <alignment horizontal="left" vertical="center"/>
    </xf>
    <xf numFmtId="0" fontId="15" fillId="3" borderId="39" xfId="0" applyFont="1" applyFill="1" applyBorder="1"/>
    <xf numFmtId="0" fontId="15" fillId="3" borderId="0" xfId="0" applyFont="1" applyFill="1" applyAlignment="1">
      <alignment horizontal="centerContinuous" vertical="center"/>
    </xf>
    <xf numFmtId="0" fontId="15" fillId="3" borderId="38" xfId="0" applyFont="1" applyFill="1" applyBorder="1" applyAlignment="1">
      <alignment horizontal="centerContinuous" vertical="center"/>
    </xf>
    <xf numFmtId="0" fontId="15" fillId="3" borderId="39" xfId="0" applyFont="1" applyFill="1" applyBorder="1" applyAlignment="1">
      <alignment horizontal="centerContinuous" vertical="center"/>
    </xf>
    <xf numFmtId="0" fontId="15" fillId="3" borderId="0" xfId="0" applyFont="1" applyFill="1" applyAlignment="1">
      <alignment vertical="top"/>
    </xf>
    <xf numFmtId="0" fontId="18" fillId="3" borderId="30" xfId="0" applyFont="1" applyFill="1" applyBorder="1" applyAlignment="1">
      <alignment vertical="top"/>
    </xf>
    <xf numFmtId="0" fontId="15" fillId="3" borderId="3" xfId="0" applyFont="1" applyFill="1" applyBorder="1"/>
    <xf numFmtId="0" fontId="15" fillId="3" borderId="31" xfId="0" applyFont="1" applyFill="1" applyBorder="1"/>
    <xf numFmtId="0" fontId="15" fillId="0" borderId="0" xfId="0" applyFont="1"/>
    <xf numFmtId="0" fontId="15" fillId="3" borderId="0" xfId="0" applyFont="1" applyFill="1" applyAlignment="1">
      <alignment horizontal="center"/>
    </xf>
    <xf numFmtId="0" fontId="16" fillId="3" borderId="0" xfId="0" applyFont="1" applyFill="1" applyBorder="1" applyAlignment="1">
      <alignment horizontal="center" vertical="center" wrapText="1"/>
    </xf>
    <xf numFmtId="179" fontId="15" fillId="3" borderId="0" xfId="1" applyNumberFormat="1" applyFont="1" applyFill="1" applyBorder="1" applyAlignment="1">
      <alignment horizontal="right" vertical="center" indent="1"/>
    </xf>
    <xf numFmtId="179" fontId="15" fillId="3" borderId="0" xfId="0" applyNumberFormat="1" applyFont="1" applyFill="1" applyBorder="1" applyAlignment="1">
      <alignment horizontal="right" vertical="center" indent="1"/>
    </xf>
    <xf numFmtId="0" fontId="15" fillId="3" borderId="0" xfId="0" applyFont="1" applyFill="1" applyBorder="1"/>
    <xf numFmtId="181" fontId="15" fillId="3" borderId="0" xfId="1" applyNumberFormat="1" applyFont="1" applyFill="1" applyBorder="1" applyAlignment="1">
      <alignment horizontal="right" vertical="top"/>
    </xf>
    <xf numFmtId="177" fontId="11" fillId="0" borderId="14" xfId="2" applyNumberFormat="1" applyFont="1" applyFill="1" applyBorder="1" applyAlignment="1" applyProtection="1">
      <alignment horizontal="left" vertical="center" wrapText="1" shrinkToFit="1"/>
      <protection locked="0"/>
    </xf>
    <xf numFmtId="177" fontId="11" fillId="0" borderId="10" xfId="2" applyNumberFormat="1" applyFont="1" applyFill="1" applyBorder="1" applyAlignment="1" applyProtection="1">
      <alignment horizontal="left" vertical="center" wrapText="1" shrinkToFit="1"/>
      <protection locked="0"/>
    </xf>
    <xf numFmtId="177" fontId="11" fillId="0" borderId="26" xfId="2" applyNumberFormat="1" applyFont="1" applyFill="1" applyBorder="1" applyAlignment="1" applyProtection="1">
      <alignment horizontal="left" vertical="center" wrapText="1" shrinkToFit="1"/>
      <protection locked="0"/>
    </xf>
    <xf numFmtId="0" fontId="15" fillId="3" borderId="0" xfId="0" applyFont="1" applyFill="1" applyAlignment="1">
      <alignment horizontal="center"/>
    </xf>
    <xf numFmtId="0" fontId="16" fillId="3" borderId="0" xfId="0" applyFont="1" applyFill="1" applyBorder="1" applyAlignment="1">
      <alignment horizontal="center" vertical="center" wrapText="1"/>
    </xf>
    <xf numFmtId="0" fontId="9" fillId="2" borderId="6" xfId="2" applyFont="1" applyFill="1" applyBorder="1">
      <alignment vertical="center"/>
    </xf>
    <xf numFmtId="176" fontId="10" fillId="0" borderId="7" xfId="2" applyNumberFormat="1" applyFont="1" applyBorder="1" applyAlignment="1">
      <alignment horizontal="right" vertical="center"/>
    </xf>
    <xf numFmtId="176" fontId="11" fillId="0" borderId="42" xfId="2" applyNumberFormat="1" applyFont="1" applyBorder="1" applyAlignment="1">
      <alignment horizontal="right" vertical="center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left" vertical="center" wrapText="1"/>
    </xf>
    <xf numFmtId="0" fontId="11" fillId="0" borderId="10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 shrinkToFit="1"/>
    </xf>
    <xf numFmtId="0" fontId="9" fillId="0" borderId="43" xfId="2" applyFont="1" applyBorder="1" applyAlignment="1">
      <alignment horizontal="center" vertical="center" wrapText="1" shrinkToFit="1"/>
    </xf>
    <xf numFmtId="0" fontId="3" fillId="2" borderId="13" xfId="2" applyFont="1" applyFill="1" applyBorder="1" applyAlignment="1" applyProtection="1">
      <alignment horizontal="center" vertical="center"/>
      <protection locked="0"/>
    </xf>
    <xf numFmtId="0" fontId="3" fillId="2" borderId="27" xfId="2" applyFont="1" applyFill="1" applyBorder="1" applyAlignment="1" applyProtection="1">
      <alignment horizontal="center" vertical="center"/>
      <protection locked="0"/>
    </xf>
    <xf numFmtId="177" fontId="11" fillId="2" borderId="14" xfId="2" applyNumberFormat="1" applyFont="1" applyFill="1" applyBorder="1" applyAlignment="1" applyProtection="1">
      <alignment horizontal="center" vertical="center" wrapText="1"/>
      <protection locked="0"/>
    </xf>
    <xf numFmtId="177" fontId="11" fillId="2" borderId="23" xfId="2" applyNumberFormat="1" applyFont="1" applyFill="1" applyBorder="1" applyAlignment="1" applyProtection="1">
      <alignment horizontal="center" vertical="center" wrapText="1"/>
      <protection locked="0"/>
    </xf>
    <xf numFmtId="178" fontId="11" fillId="2" borderId="14" xfId="2" applyNumberFormat="1" applyFont="1" applyFill="1" applyBorder="1" applyAlignment="1" applyProtection="1">
      <alignment horizontal="center" vertical="center" shrinkToFit="1"/>
      <protection locked="0"/>
    </xf>
    <xf numFmtId="178" fontId="11" fillId="2" borderId="23" xfId="2" applyNumberFormat="1" applyFont="1" applyFill="1" applyBorder="1" applyAlignment="1" applyProtection="1">
      <alignment horizontal="center" vertical="center" shrinkToFit="1"/>
      <protection locked="0"/>
    </xf>
    <xf numFmtId="0" fontId="11" fillId="2" borderId="14" xfId="2" applyNumberFormat="1" applyFont="1" applyFill="1" applyBorder="1" applyAlignment="1" applyProtection="1">
      <alignment horizontal="center" vertical="center"/>
      <protection locked="0"/>
    </xf>
    <xf numFmtId="0" fontId="11" fillId="2" borderId="23" xfId="2" applyNumberFormat="1" applyFont="1" applyFill="1" applyBorder="1" applyAlignment="1" applyProtection="1">
      <alignment horizontal="center" vertical="center"/>
      <protection locked="0"/>
    </xf>
    <xf numFmtId="178" fontId="11" fillId="0" borderId="15" xfId="2" applyNumberFormat="1" applyFont="1" applyFill="1" applyBorder="1" applyAlignment="1">
      <alignment horizontal="right" vertical="center"/>
    </xf>
    <xf numFmtId="178" fontId="11" fillId="0" borderId="20" xfId="2" applyNumberFormat="1" applyFont="1" applyFill="1" applyBorder="1" applyAlignment="1">
      <alignment horizontal="right" vertical="center"/>
    </xf>
    <xf numFmtId="178" fontId="11" fillId="0" borderId="16" xfId="2" applyNumberFormat="1" applyFont="1" applyFill="1" applyBorder="1" applyAlignment="1">
      <alignment horizontal="right" vertical="center"/>
    </xf>
    <xf numFmtId="178" fontId="11" fillId="0" borderId="21" xfId="2" applyNumberFormat="1" applyFont="1" applyFill="1" applyBorder="1" applyAlignment="1">
      <alignment horizontal="right" vertical="center"/>
    </xf>
    <xf numFmtId="177" fontId="11" fillId="2" borderId="19" xfId="2" applyNumberFormat="1" applyFont="1" applyFill="1" applyBorder="1" applyAlignment="1" applyProtection="1">
      <alignment horizontal="center" vertical="center" wrapText="1"/>
      <protection locked="0"/>
    </xf>
    <xf numFmtId="178" fontId="11" fillId="2" borderId="17" xfId="2" applyNumberFormat="1" applyFont="1" applyFill="1" applyBorder="1" applyAlignment="1" applyProtection="1">
      <alignment horizontal="center" vertical="center" shrinkToFit="1"/>
      <protection locked="0"/>
    </xf>
    <xf numFmtId="178" fontId="11" fillId="2" borderId="22" xfId="2" applyNumberFormat="1" applyFont="1" applyFill="1" applyBorder="1" applyAlignment="1" applyProtection="1">
      <alignment horizontal="center" vertical="center" shrinkToFit="1"/>
      <protection locked="0"/>
    </xf>
    <xf numFmtId="0" fontId="11" fillId="2" borderId="24" xfId="2" applyNumberFormat="1" applyFont="1" applyFill="1" applyBorder="1" applyAlignment="1" applyProtection="1">
      <alignment horizontal="center" vertical="center"/>
      <protection locked="0"/>
    </xf>
    <xf numFmtId="0" fontId="11" fillId="2" borderId="25" xfId="2" applyNumberFormat="1" applyFont="1" applyFill="1" applyBorder="1" applyAlignment="1" applyProtection="1">
      <alignment horizontal="center" vertical="center"/>
      <protection locked="0"/>
    </xf>
    <xf numFmtId="0" fontId="11" fillId="2" borderId="14" xfId="2" applyFont="1" applyFill="1" applyBorder="1" applyAlignment="1" applyProtection="1">
      <alignment horizontal="center" vertical="center"/>
      <protection locked="0"/>
    </xf>
    <xf numFmtId="0" fontId="11" fillId="2" borderId="23" xfId="2" applyFont="1" applyFill="1" applyBorder="1" applyAlignment="1" applyProtection="1">
      <alignment horizontal="center" vertical="center"/>
      <protection locked="0"/>
    </xf>
    <xf numFmtId="0" fontId="3" fillId="2" borderId="28" xfId="2" applyFont="1" applyFill="1" applyBorder="1" applyAlignment="1" applyProtection="1">
      <alignment horizontal="center" vertical="center"/>
      <protection locked="0"/>
    </xf>
    <xf numFmtId="0" fontId="3" fillId="2" borderId="18" xfId="2" applyFont="1" applyFill="1" applyBorder="1" applyAlignment="1" applyProtection="1">
      <alignment horizontal="center" vertical="center"/>
      <protection locked="0"/>
    </xf>
    <xf numFmtId="178" fontId="11" fillId="2" borderId="19" xfId="2" applyNumberFormat="1" applyFont="1" applyFill="1" applyBorder="1" applyAlignment="1" applyProtection="1">
      <alignment horizontal="center" vertical="center" shrinkToFit="1"/>
      <protection locked="0"/>
    </xf>
    <xf numFmtId="0" fontId="11" fillId="2" borderId="19" xfId="2" applyFont="1" applyFill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3" fillId="0" borderId="13" xfId="2" applyFont="1" applyFill="1" applyBorder="1" applyAlignment="1" applyProtection="1">
      <alignment horizontal="center" vertical="center"/>
      <protection locked="0"/>
    </xf>
    <xf numFmtId="0" fontId="3" fillId="0" borderId="27" xfId="2" applyFont="1" applyFill="1" applyBorder="1" applyAlignment="1" applyProtection="1">
      <alignment horizontal="center" vertical="center"/>
      <protection locked="0"/>
    </xf>
    <xf numFmtId="177" fontId="11" fillId="0" borderId="14" xfId="2" applyNumberFormat="1" applyFont="1" applyFill="1" applyBorder="1" applyAlignment="1" applyProtection="1">
      <alignment horizontal="center" vertical="center" wrapText="1"/>
      <protection locked="0"/>
    </xf>
    <xf numFmtId="177" fontId="11" fillId="0" borderId="23" xfId="2" applyNumberFormat="1" applyFont="1" applyFill="1" applyBorder="1" applyAlignment="1" applyProtection="1">
      <alignment horizontal="center" vertical="center" wrapText="1"/>
      <protection locked="0"/>
    </xf>
    <xf numFmtId="178" fontId="11" fillId="0" borderId="14" xfId="2" applyNumberFormat="1" applyFont="1" applyFill="1" applyBorder="1" applyAlignment="1" applyProtection="1">
      <alignment horizontal="center" vertical="center" shrinkToFit="1"/>
      <protection locked="0"/>
    </xf>
    <xf numFmtId="178" fontId="11" fillId="0" borderId="23" xfId="2" applyNumberFormat="1" applyFont="1" applyFill="1" applyBorder="1" applyAlignment="1" applyProtection="1">
      <alignment horizontal="center" vertical="center" shrinkToFit="1"/>
      <protection locked="0"/>
    </xf>
    <xf numFmtId="0" fontId="11" fillId="0" borderId="14" xfId="2" applyNumberFormat="1" applyFont="1" applyFill="1" applyBorder="1" applyAlignment="1" applyProtection="1">
      <alignment horizontal="center" vertical="center"/>
      <protection locked="0"/>
    </xf>
    <xf numFmtId="0" fontId="11" fillId="0" borderId="23" xfId="2" applyNumberFormat="1" applyFont="1" applyFill="1" applyBorder="1" applyAlignment="1" applyProtection="1">
      <alignment horizontal="center" vertical="center"/>
      <protection locked="0"/>
    </xf>
    <xf numFmtId="178" fontId="11" fillId="0" borderId="15" xfId="2" applyNumberFormat="1" applyFont="1" applyFill="1" applyBorder="1" applyAlignment="1" applyProtection="1">
      <alignment horizontal="right" vertical="center"/>
      <protection locked="0"/>
    </xf>
    <xf numFmtId="178" fontId="11" fillId="0" borderId="20" xfId="2" applyNumberFormat="1" applyFont="1" applyFill="1" applyBorder="1" applyAlignment="1" applyProtection="1">
      <alignment horizontal="right" vertical="center"/>
      <protection locked="0"/>
    </xf>
    <xf numFmtId="178" fontId="11" fillId="0" borderId="16" xfId="2" applyNumberFormat="1" applyFont="1" applyFill="1" applyBorder="1" applyAlignment="1" applyProtection="1">
      <alignment horizontal="right" vertical="center"/>
      <protection locked="0"/>
    </xf>
    <xf numFmtId="178" fontId="11" fillId="0" borderId="21" xfId="2" applyNumberFormat="1" applyFont="1" applyFill="1" applyBorder="1" applyAlignment="1" applyProtection="1">
      <alignment horizontal="right" vertical="center"/>
      <protection locked="0"/>
    </xf>
    <xf numFmtId="0" fontId="11" fillId="0" borderId="19" xfId="2" applyNumberFormat="1" applyFont="1" applyFill="1" applyBorder="1" applyAlignment="1" applyProtection="1">
      <alignment horizontal="center" vertical="center"/>
      <protection locked="0"/>
    </xf>
    <xf numFmtId="177" fontId="11" fillId="0" borderId="19" xfId="2" applyNumberFormat="1" applyFont="1" applyFill="1" applyBorder="1" applyAlignment="1" applyProtection="1">
      <alignment horizontal="center" vertical="center" wrapText="1"/>
      <protection locked="0"/>
    </xf>
    <xf numFmtId="178" fontId="11" fillId="0" borderId="17" xfId="2" applyNumberFormat="1" applyFont="1" applyFill="1" applyBorder="1" applyAlignment="1" applyProtection="1">
      <alignment horizontal="center" vertical="center" shrinkToFit="1"/>
      <protection locked="0"/>
    </xf>
    <xf numFmtId="178" fontId="11" fillId="0" borderId="22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28" xfId="2" applyFont="1" applyFill="1" applyBorder="1" applyAlignment="1" applyProtection="1">
      <alignment horizontal="center" vertical="center"/>
      <protection locked="0"/>
    </xf>
    <xf numFmtId="178" fontId="11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18" xfId="2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182" fontId="3" fillId="0" borderId="13" xfId="2" applyNumberFormat="1" applyFont="1" applyFill="1" applyBorder="1" applyAlignment="1">
      <alignment horizontal="center" vertical="center"/>
    </xf>
    <xf numFmtId="182" fontId="3" fillId="0" borderId="18" xfId="2" applyNumberFormat="1" applyFont="1" applyFill="1" applyBorder="1" applyAlignment="1">
      <alignment horizontal="center" vertical="center"/>
    </xf>
    <xf numFmtId="177" fontId="11" fillId="0" borderId="17" xfId="2" applyNumberFormat="1" applyFont="1" applyFill="1" applyBorder="1" applyAlignment="1" applyProtection="1">
      <alignment horizontal="center" vertical="center" wrapText="1"/>
      <protection locked="0"/>
    </xf>
    <xf numFmtId="177" fontId="11" fillId="0" borderId="22" xfId="2" applyNumberFormat="1" applyFont="1" applyFill="1" applyBorder="1" applyAlignment="1" applyProtection="1">
      <alignment horizontal="center" vertical="center" wrapText="1"/>
      <protection locked="0"/>
    </xf>
    <xf numFmtId="178" fontId="11" fillId="0" borderId="14" xfId="1" applyNumberFormat="1" applyFont="1" applyFill="1" applyBorder="1" applyAlignment="1" applyProtection="1">
      <alignment horizontal="center" vertical="center" shrinkToFit="1"/>
      <protection locked="0"/>
    </xf>
    <xf numFmtId="178" fontId="11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14" xfId="2" applyFont="1" applyFill="1" applyBorder="1" applyAlignment="1" applyProtection="1">
      <alignment horizontal="center" vertical="center"/>
      <protection locked="0"/>
    </xf>
    <xf numFmtId="0" fontId="11" fillId="0" borderId="23" xfId="2" applyFont="1" applyFill="1" applyBorder="1" applyAlignment="1" applyProtection="1">
      <alignment horizontal="center" vertical="center"/>
      <protection locked="0"/>
    </xf>
    <xf numFmtId="178" fontId="11" fillId="0" borderId="17" xfId="1" applyNumberFormat="1" applyFont="1" applyFill="1" applyBorder="1" applyAlignment="1" applyProtection="1">
      <alignment horizontal="center" vertical="center" shrinkToFit="1"/>
      <protection locked="0"/>
    </xf>
    <xf numFmtId="178" fontId="11" fillId="0" borderId="22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24" xfId="2" applyFont="1" applyFill="1" applyBorder="1" applyAlignment="1" applyProtection="1">
      <alignment horizontal="center" vertical="center"/>
      <protection locked="0"/>
    </xf>
    <xf numFmtId="0" fontId="11" fillId="0" borderId="25" xfId="2" applyFont="1" applyFill="1" applyBorder="1" applyAlignment="1" applyProtection="1">
      <alignment horizontal="center" vertical="center"/>
      <protection locked="0"/>
    </xf>
    <xf numFmtId="182" fontId="3" fillId="0" borderId="27" xfId="2" applyNumberFormat="1" applyFont="1" applyFill="1" applyBorder="1" applyAlignment="1">
      <alignment horizontal="center" vertical="center"/>
    </xf>
    <xf numFmtId="182" fontId="3" fillId="0" borderId="28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179" fontId="15" fillId="3" borderId="3" xfId="1" applyNumberFormat="1" applyFont="1" applyFill="1" applyBorder="1" applyAlignment="1">
      <alignment horizontal="right" vertical="center" indent="1"/>
    </xf>
    <xf numFmtId="179" fontId="15" fillId="3" borderId="31" xfId="1" applyNumberFormat="1" applyFont="1" applyFill="1" applyBorder="1" applyAlignment="1">
      <alignment horizontal="right" vertical="center" indent="1"/>
    </xf>
    <xf numFmtId="180" fontId="15" fillId="3" borderId="39" xfId="1" applyNumberFormat="1" applyFont="1" applyFill="1" applyBorder="1" applyAlignment="1">
      <alignment horizontal="right" vertical="center"/>
    </xf>
    <xf numFmtId="180" fontId="15" fillId="3" borderId="40" xfId="1" applyNumberFormat="1" applyFont="1" applyFill="1" applyBorder="1" applyAlignment="1">
      <alignment horizontal="right" vertical="center"/>
    </xf>
    <xf numFmtId="181" fontId="15" fillId="3" borderId="35" xfId="1" applyNumberFormat="1" applyFont="1" applyFill="1" applyBorder="1" applyAlignment="1">
      <alignment horizontal="right" vertical="top"/>
    </xf>
    <xf numFmtId="181" fontId="15" fillId="3" borderId="36" xfId="1" applyNumberFormat="1" applyFont="1" applyFill="1" applyBorder="1" applyAlignment="1">
      <alignment horizontal="right" vertical="top"/>
    </xf>
    <xf numFmtId="181" fontId="15" fillId="3" borderId="37" xfId="1" applyNumberFormat="1" applyFont="1" applyFill="1" applyBorder="1" applyAlignment="1">
      <alignment horizontal="right" vertical="top"/>
    </xf>
    <xf numFmtId="0" fontId="15" fillId="3" borderId="38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179" fontId="15" fillId="3" borderId="38" xfId="0" applyNumberFormat="1" applyFont="1" applyFill="1" applyBorder="1" applyAlignment="1">
      <alignment horizontal="right" vertical="center" indent="1"/>
    </xf>
    <xf numFmtId="179" fontId="15" fillId="3" borderId="39" xfId="0" applyNumberFormat="1" applyFont="1" applyFill="1" applyBorder="1" applyAlignment="1">
      <alignment horizontal="right" vertical="center" indent="1"/>
    </xf>
    <xf numFmtId="179" fontId="15" fillId="3" borderId="40" xfId="0" applyNumberFormat="1" applyFont="1" applyFill="1" applyBorder="1" applyAlignment="1">
      <alignment horizontal="right" vertical="center" indent="1"/>
    </xf>
    <xf numFmtId="0" fontId="0" fillId="0" borderId="38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15" fillId="3" borderId="0" xfId="0" applyFont="1" applyFill="1" applyAlignment="1">
      <alignment horizontal="center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3" xfId="2" xr:uid="{8B7DD1E3-D966-4E86-A493-71B27E5225B3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3BAC-FB4F-41CC-8CBE-59E2D0CD1A01}">
  <dimension ref="A1:G101"/>
  <sheetViews>
    <sheetView view="pageBreakPreview" zoomScale="85" zoomScaleNormal="100" zoomScaleSheetLayoutView="85" workbookViewId="0">
      <selection activeCell="D9" sqref="D9:E10"/>
    </sheetView>
  </sheetViews>
  <sheetFormatPr defaultRowHeight="18"/>
  <cols>
    <col min="1" max="1" width="3.58203125" style="1" customWidth="1"/>
    <col min="2" max="2" width="48.33203125" style="1" customWidth="1"/>
    <col min="3" max="3" width="14.83203125" style="1" customWidth="1"/>
    <col min="4" max="4" width="8.83203125" style="1" customWidth="1"/>
    <col min="5" max="5" width="7.08203125" style="1" customWidth="1"/>
    <col min="6" max="6" width="12.33203125" style="1" customWidth="1"/>
    <col min="7" max="7" width="10.83203125" style="1" customWidth="1"/>
  </cols>
  <sheetData>
    <row r="1" spans="1:7" ht="24" customHeight="1">
      <c r="A1" s="1" t="s">
        <v>36</v>
      </c>
      <c r="G1" s="1" t="s">
        <v>1</v>
      </c>
    </row>
    <row r="2" spans="1:7" ht="24.75" customHeight="1" thickBot="1">
      <c r="A2" s="73" t="s">
        <v>2</v>
      </c>
      <c r="B2" s="74"/>
      <c r="C2" s="74"/>
      <c r="D2" s="74"/>
      <c r="E2" s="74"/>
      <c r="F2" s="75"/>
      <c r="G2" s="76"/>
    </row>
    <row r="3" spans="1:7" ht="24.75" customHeight="1" thickTop="1" thickBot="1">
      <c r="A3" s="77" t="s">
        <v>3</v>
      </c>
      <c r="B3" s="78"/>
      <c r="C3" s="78"/>
      <c r="D3" s="78"/>
      <c r="E3" s="2"/>
      <c r="F3" s="3">
        <f>SUM(F4:F101)</f>
        <v>573920</v>
      </c>
      <c r="G3" s="4">
        <f>SUM(G4:G101)</f>
        <v>631312</v>
      </c>
    </row>
    <row r="4" spans="1:7" ht="37.5" customHeight="1">
      <c r="A4" s="5" t="s">
        <v>4</v>
      </c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</row>
    <row r="5" spans="1:7" ht="33" customHeight="1">
      <c r="A5" s="50">
        <v>1</v>
      </c>
      <c r="B5" s="11" t="s">
        <v>50</v>
      </c>
      <c r="C5" s="52" t="s">
        <v>37</v>
      </c>
      <c r="D5" s="54">
        <v>50000</v>
      </c>
      <c r="E5" s="67">
        <v>1</v>
      </c>
      <c r="F5" s="58">
        <f>D5*E5</f>
        <v>50000</v>
      </c>
      <c r="G5" s="60">
        <f>ROUNDDOWN(F5*1.1,0)</f>
        <v>55000</v>
      </c>
    </row>
    <row r="6" spans="1:7" ht="24.75" customHeight="1">
      <c r="A6" s="70"/>
      <c r="B6" s="12" t="s">
        <v>51</v>
      </c>
      <c r="C6" s="62"/>
      <c r="D6" s="71"/>
      <c r="E6" s="72"/>
      <c r="F6" s="59"/>
      <c r="G6" s="61"/>
    </row>
    <row r="7" spans="1:7" ht="33" customHeight="1">
      <c r="A7" s="50">
        <v>2</v>
      </c>
      <c r="B7" s="11" t="s">
        <v>53</v>
      </c>
      <c r="C7" s="52" t="s">
        <v>38</v>
      </c>
      <c r="D7" s="54">
        <v>60000</v>
      </c>
      <c r="E7" s="67">
        <v>1</v>
      </c>
      <c r="F7" s="58">
        <f t="shared" ref="F7" si="0">D7*E7</f>
        <v>60000</v>
      </c>
      <c r="G7" s="60">
        <f t="shared" ref="G7" si="1">ROUNDDOWN(F7*1.1,0)</f>
        <v>66000</v>
      </c>
    </row>
    <row r="8" spans="1:7">
      <c r="A8" s="70"/>
      <c r="B8" s="12" t="s">
        <v>54</v>
      </c>
      <c r="C8" s="62"/>
      <c r="D8" s="71"/>
      <c r="E8" s="72"/>
      <c r="F8" s="59"/>
      <c r="G8" s="61"/>
    </row>
    <row r="9" spans="1:7" ht="33" customHeight="1">
      <c r="A9" s="50">
        <v>3</v>
      </c>
      <c r="B9" s="13" t="s">
        <v>42</v>
      </c>
      <c r="C9" s="52" t="s">
        <v>39</v>
      </c>
      <c r="D9" s="54">
        <v>50000</v>
      </c>
      <c r="E9" s="67">
        <v>3</v>
      </c>
      <c r="F9" s="58">
        <f t="shared" ref="F9" si="2">D9*E9</f>
        <v>150000</v>
      </c>
      <c r="G9" s="60">
        <f t="shared" ref="G9" si="3">ROUNDDOWN(F9*1.1,0)</f>
        <v>165000</v>
      </c>
    </row>
    <row r="10" spans="1:7">
      <c r="A10" s="70"/>
      <c r="B10" s="12" t="s">
        <v>49</v>
      </c>
      <c r="C10" s="62"/>
      <c r="D10" s="55"/>
      <c r="E10" s="68"/>
      <c r="F10" s="59"/>
      <c r="G10" s="61"/>
    </row>
    <row r="11" spans="1:7" ht="33" customHeight="1">
      <c r="A11" s="50">
        <v>4</v>
      </c>
      <c r="B11" s="13" t="s">
        <v>44</v>
      </c>
      <c r="C11" s="52" t="s">
        <v>32</v>
      </c>
      <c r="D11" s="54">
        <v>15000</v>
      </c>
      <c r="E11" s="67">
        <v>1</v>
      </c>
      <c r="F11" s="58">
        <f t="shared" ref="F11" si="4">D11*E11</f>
        <v>15000</v>
      </c>
      <c r="G11" s="60">
        <f t="shared" ref="G11" si="5">ROUNDDOWN(F11*1.1,0)</f>
        <v>16500</v>
      </c>
    </row>
    <row r="12" spans="1:7">
      <c r="A12" s="70"/>
      <c r="B12" s="12" t="s">
        <v>45</v>
      </c>
      <c r="C12" s="62"/>
      <c r="D12" s="55"/>
      <c r="E12" s="68"/>
      <c r="F12" s="59"/>
      <c r="G12" s="61"/>
    </row>
    <row r="13" spans="1:7" ht="33" customHeight="1">
      <c r="A13" s="50">
        <v>5</v>
      </c>
      <c r="B13" s="13" t="s">
        <v>52</v>
      </c>
      <c r="C13" s="52" t="s">
        <v>34</v>
      </c>
      <c r="D13" s="54">
        <v>30000</v>
      </c>
      <c r="E13" s="67">
        <v>1</v>
      </c>
      <c r="F13" s="58">
        <f t="shared" ref="F13" si="6">D13*E13</f>
        <v>30000</v>
      </c>
      <c r="G13" s="60">
        <f t="shared" ref="G13" si="7">ROUNDDOWN(F13*1.1,0)</f>
        <v>33000</v>
      </c>
    </row>
    <row r="14" spans="1:7">
      <c r="A14" s="51"/>
      <c r="B14" s="12" t="s">
        <v>48</v>
      </c>
      <c r="C14" s="53"/>
      <c r="D14" s="55"/>
      <c r="E14" s="68"/>
      <c r="F14" s="59"/>
      <c r="G14" s="61"/>
    </row>
    <row r="15" spans="1:7" ht="33" customHeight="1">
      <c r="A15" s="69">
        <v>6</v>
      </c>
      <c r="B15" s="13" t="s">
        <v>55</v>
      </c>
      <c r="C15" s="52" t="s">
        <v>40</v>
      </c>
      <c r="D15" s="54">
        <v>18000</v>
      </c>
      <c r="E15" s="67">
        <v>12</v>
      </c>
      <c r="F15" s="58">
        <f t="shared" ref="F15" si="8">D15*E15</f>
        <v>216000</v>
      </c>
      <c r="G15" s="60">
        <f t="shared" ref="G15" si="9">ROUNDDOWN(F15*1.1,0)</f>
        <v>237600</v>
      </c>
    </row>
    <row r="16" spans="1:7">
      <c r="A16" s="51"/>
      <c r="B16" s="12" t="s">
        <v>46</v>
      </c>
      <c r="C16" s="53"/>
      <c r="D16" s="55"/>
      <c r="E16" s="68"/>
      <c r="F16" s="59"/>
      <c r="G16" s="61"/>
    </row>
    <row r="17" spans="1:7" ht="33" customHeight="1">
      <c r="A17" s="50">
        <v>7</v>
      </c>
      <c r="B17" s="13" t="s">
        <v>56</v>
      </c>
      <c r="C17" s="52" t="s">
        <v>41</v>
      </c>
      <c r="D17" s="54">
        <v>17640</v>
      </c>
      <c r="E17" s="67">
        <v>3</v>
      </c>
      <c r="F17" s="58">
        <f t="shared" ref="F17" si="10">D17*E17</f>
        <v>52920</v>
      </c>
      <c r="G17" s="60">
        <f t="shared" ref="G17" si="11">ROUNDDOWN(F17*1.1,0)</f>
        <v>58212</v>
      </c>
    </row>
    <row r="18" spans="1:7">
      <c r="A18" s="51"/>
      <c r="B18" s="12" t="s">
        <v>47</v>
      </c>
      <c r="C18" s="53"/>
      <c r="D18" s="55"/>
      <c r="E18" s="68"/>
      <c r="F18" s="59"/>
      <c r="G18" s="61"/>
    </row>
    <row r="19" spans="1:7" ht="33" customHeight="1">
      <c r="A19" s="50"/>
      <c r="B19" s="13"/>
      <c r="C19" s="52"/>
      <c r="D19" s="54"/>
      <c r="E19" s="56"/>
      <c r="F19" s="58">
        <f t="shared" ref="F19" si="12">D19*E19</f>
        <v>0</v>
      </c>
      <c r="G19" s="60">
        <f t="shared" ref="G19" si="13">ROUNDDOWN(F19*1.1,0)</f>
        <v>0</v>
      </c>
    </row>
    <row r="20" spans="1:7">
      <c r="A20" s="51"/>
      <c r="B20" s="12"/>
      <c r="C20" s="53"/>
      <c r="D20" s="55"/>
      <c r="E20" s="57"/>
      <c r="F20" s="59"/>
      <c r="G20" s="61"/>
    </row>
    <row r="21" spans="1:7" ht="33" customHeight="1">
      <c r="A21" s="50"/>
      <c r="B21" s="13"/>
      <c r="C21" s="52"/>
      <c r="D21" s="54"/>
      <c r="E21" s="56"/>
      <c r="F21" s="58">
        <f t="shared" ref="F21" si="14">D21*E21</f>
        <v>0</v>
      </c>
      <c r="G21" s="60">
        <f t="shared" ref="G21" si="15">ROUNDDOWN(F21*1.1,0)</f>
        <v>0</v>
      </c>
    </row>
    <row r="22" spans="1:7">
      <c r="A22" s="51"/>
      <c r="B22" s="12"/>
      <c r="C22" s="53"/>
      <c r="D22" s="55"/>
      <c r="E22" s="57"/>
      <c r="F22" s="59"/>
      <c r="G22" s="61"/>
    </row>
    <row r="23" spans="1:7" ht="33" customHeight="1">
      <c r="A23" s="50"/>
      <c r="B23" s="13"/>
      <c r="C23" s="52"/>
      <c r="D23" s="63"/>
      <c r="E23" s="65"/>
      <c r="F23" s="58">
        <f t="shared" ref="F23" si="16">D23*E23</f>
        <v>0</v>
      </c>
      <c r="G23" s="60">
        <f t="shared" ref="G23" si="17">ROUNDDOWN(F23*1.1,0)</f>
        <v>0</v>
      </c>
    </row>
    <row r="24" spans="1:7">
      <c r="A24" s="51"/>
      <c r="B24" s="12"/>
      <c r="C24" s="53"/>
      <c r="D24" s="64"/>
      <c r="E24" s="66"/>
      <c r="F24" s="59"/>
      <c r="G24" s="61"/>
    </row>
    <row r="25" spans="1:7" ht="33" customHeight="1">
      <c r="A25" s="50"/>
      <c r="B25" s="13"/>
      <c r="C25" s="52"/>
      <c r="D25" s="54"/>
      <c r="E25" s="56"/>
      <c r="F25" s="58">
        <f t="shared" ref="F25" si="18">D25*E25</f>
        <v>0</v>
      </c>
      <c r="G25" s="60">
        <f t="shared" ref="G25" si="19">ROUNDDOWN(F25*1.1,0)</f>
        <v>0</v>
      </c>
    </row>
    <row r="26" spans="1:7">
      <c r="A26" s="51"/>
      <c r="B26" s="12"/>
      <c r="C26" s="53"/>
      <c r="D26" s="55"/>
      <c r="E26" s="57"/>
      <c r="F26" s="59"/>
      <c r="G26" s="61"/>
    </row>
    <row r="27" spans="1:7" ht="33" customHeight="1">
      <c r="A27" s="50"/>
      <c r="B27" s="13"/>
      <c r="C27" s="52"/>
      <c r="D27" s="54"/>
      <c r="E27" s="56"/>
      <c r="F27" s="58">
        <f t="shared" ref="F27" si="20">D27*E27</f>
        <v>0</v>
      </c>
      <c r="G27" s="60">
        <f t="shared" ref="G27" si="21">ROUNDDOWN(F27*1.1,0)</f>
        <v>0</v>
      </c>
    </row>
    <row r="28" spans="1:7">
      <c r="A28" s="51"/>
      <c r="B28" s="12"/>
      <c r="C28" s="53"/>
      <c r="D28" s="55"/>
      <c r="E28" s="57"/>
      <c r="F28" s="59"/>
      <c r="G28" s="61"/>
    </row>
    <row r="29" spans="1:7" ht="33" customHeight="1">
      <c r="A29" s="50"/>
      <c r="B29" s="13"/>
      <c r="C29" s="52"/>
      <c r="D29" s="54"/>
      <c r="E29" s="56"/>
      <c r="F29" s="58">
        <f t="shared" ref="F29" si="22">D29*E29</f>
        <v>0</v>
      </c>
      <c r="G29" s="60">
        <f t="shared" ref="G29" si="23">ROUNDDOWN(F29*1.1,0)</f>
        <v>0</v>
      </c>
    </row>
    <row r="30" spans="1:7">
      <c r="A30" s="51"/>
      <c r="B30" s="12"/>
      <c r="C30" s="53"/>
      <c r="D30" s="55"/>
      <c r="E30" s="57"/>
      <c r="F30" s="59"/>
      <c r="G30" s="61"/>
    </row>
    <row r="31" spans="1:7" ht="33" customHeight="1">
      <c r="A31" s="50"/>
      <c r="B31" s="13"/>
      <c r="C31" s="52"/>
      <c r="D31" s="54"/>
      <c r="E31" s="56"/>
      <c r="F31" s="58">
        <f t="shared" ref="F31" si="24">D31*E31</f>
        <v>0</v>
      </c>
      <c r="G31" s="60">
        <f t="shared" ref="G31" si="25">ROUNDDOWN(F31*1.1,0)</f>
        <v>0</v>
      </c>
    </row>
    <row r="32" spans="1:7">
      <c r="A32" s="51"/>
      <c r="B32" s="12"/>
      <c r="C32" s="62"/>
      <c r="D32" s="55"/>
      <c r="E32" s="57"/>
      <c r="F32" s="59"/>
      <c r="G32" s="61"/>
    </row>
    <row r="33" spans="1:7" ht="33" customHeight="1">
      <c r="A33" s="50"/>
      <c r="B33" s="13"/>
      <c r="C33" s="52"/>
      <c r="D33" s="54"/>
      <c r="E33" s="56"/>
      <c r="F33" s="58">
        <f t="shared" ref="F33" si="26">D33*E33</f>
        <v>0</v>
      </c>
      <c r="G33" s="60">
        <f t="shared" ref="G33" si="27">ROUNDDOWN(F33*1.1,0)</f>
        <v>0</v>
      </c>
    </row>
    <row r="34" spans="1:7">
      <c r="A34" s="51"/>
      <c r="B34" s="12"/>
      <c r="C34" s="53"/>
      <c r="D34" s="55"/>
      <c r="E34" s="57"/>
      <c r="F34" s="59"/>
      <c r="G34" s="61"/>
    </row>
    <row r="35" spans="1:7" ht="33" customHeight="1">
      <c r="A35" s="50"/>
      <c r="B35" s="13"/>
      <c r="C35" s="52"/>
      <c r="D35" s="54"/>
      <c r="E35" s="56"/>
      <c r="F35" s="58">
        <f t="shared" ref="F35" si="28">D35*E35</f>
        <v>0</v>
      </c>
      <c r="G35" s="60">
        <f t="shared" ref="G35" si="29">ROUNDDOWN(F35*1.1,0)</f>
        <v>0</v>
      </c>
    </row>
    <row r="36" spans="1:7">
      <c r="A36" s="51"/>
      <c r="B36" s="12"/>
      <c r="C36" s="53"/>
      <c r="D36" s="55"/>
      <c r="E36" s="57"/>
      <c r="F36" s="59"/>
      <c r="G36" s="61"/>
    </row>
    <row r="37" spans="1:7" ht="33" customHeight="1">
      <c r="A37" s="50"/>
      <c r="B37" s="13"/>
      <c r="C37" s="52"/>
      <c r="D37" s="54"/>
      <c r="E37" s="56"/>
      <c r="F37" s="58">
        <f t="shared" ref="F37" si="30">D37*E37</f>
        <v>0</v>
      </c>
      <c r="G37" s="60">
        <f t="shared" ref="G37" si="31">ROUNDDOWN(F37*1.1,0)</f>
        <v>0</v>
      </c>
    </row>
    <row r="38" spans="1:7">
      <c r="A38" s="51"/>
      <c r="B38" s="12"/>
      <c r="C38" s="53"/>
      <c r="D38" s="55"/>
      <c r="E38" s="57"/>
      <c r="F38" s="59"/>
      <c r="G38" s="61"/>
    </row>
    <row r="39" spans="1:7" ht="33" customHeight="1">
      <c r="A39" s="50"/>
      <c r="B39" s="13"/>
      <c r="C39" s="52"/>
      <c r="D39" s="54"/>
      <c r="E39" s="56"/>
      <c r="F39" s="58">
        <f t="shared" ref="F39" si="32">D39*E39</f>
        <v>0</v>
      </c>
      <c r="G39" s="60">
        <f t="shared" ref="G39" si="33">ROUNDDOWN(F39*1.1,0)</f>
        <v>0</v>
      </c>
    </row>
    <row r="40" spans="1:7">
      <c r="A40" s="51"/>
      <c r="B40" s="12"/>
      <c r="C40" s="53"/>
      <c r="D40" s="55"/>
      <c r="E40" s="57"/>
      <c r="F40" s="59"/>
      <c r="G40" s="61"/>
    </row>
    <row r="41" spans="1:7" ht="33" customHeight="1">
      <c r="A41" s="50"/>
      <c r="B41" s="13"/>
      <c r="C41" s="52"/>
      <c r="D41" s="54"/>
      <c r="E41" s="56"/>
      <c r="F41" s="58">
        <f t="shared" ref="F41" si="34">D41*E41</f>
        <v>0</v>
      </c>
      <c r="G41" s="60">
        <f t="shared" ref="G41" si="35">ROUNDDOWN(F41*1.1,0)</f>
        <v>0</v>
      </c>
    </row>
    <row r="42" spans="1:7">
      <c r="A42" s="51"/>
      <c r="B42" s="12"/>
      <c r="C42" s="53"/>
      <c r="D42" s="55"/>
      <c r="E42" s="57"/>
      <c r="F42" s="59"/>
      <c r="G42" s="61"/>
    </row>
    <row r="43" spans="1:7" ht="33" customHeight="1">
      <c r="A43" s="50"/>
      <c r="B43" s="13"/>
      <c r="C43" s="52"/>
      <c r="D43" s="54"/>
      <c r="E43" s="56"/>
      <c r="F43" s="58">
        <f t="shared" ref="F43" si="36">D43*E43</f>
        <v>0</v>
      </c>
      <c r="G43" s="60">
        <f t="shared" ref="G43" si="37">ROUNDDOWN(F43*1.1,0)</f>
        <v>0</v>
      </c>
    </row>
    <row r="44" spans="1:7">
      <c r="A44" s="51"/>
      <c r="B44" s="12"/>
      <c r="C44" s="53"/>
      <c r="D44" s="55"/>
      <c r="E44" s="57"/>
      <c r="F44" s="59"/>
      <c r="G44" s="61"/>
    </row>
    <row r="45" spans="1:7" ht="33" customHeight="1">
      <c r="A45" s="50"/>
      <c r="B45" s="13"/>
      <c r="C45" s="52"/>
      <c r="D45" s="54"/>
      <c r="E45" s="56"/>
      <c r="F45" s="58">
        <f t="shared" ref="F45" si="38">D45*E45</f>
        <v>0</v>
      </c>
      <c r="G45" s="60">
        <f t="shared" ref="G45" si="39">ROUNDDOWN(F45*1.1,0)</f>
        <v>0</v>
      </c>
    </row>
    <row r="46" spans="1:7">
      <c r="A46" s="51"/>
      <c r="B46" s="12"/>
      <c r="C46" s="62"/>
      <c r="D46" s="55"/>
      <c r="E46" s="57"/>
      <c r="F46" s="59"/>
      <c r="G46" s="61"/>
    </row>
    <row r="47" spans="1:7" ht="33" customHeight="1">
      <c r="A47" s="50"/>
      <c r="B47" s="11"/>
      <c r="C47" s="52"/>
      <c r="D47" s="54"/>
      <c r="E47" s="56"/>
      <c r="F47" s="58">
        <f t="shared" ref="F47" si="40">D47*E47</f>
        <v>0</v>
      </c>
      <c r="G47" s="60">
        <f t="shared" ref="G47" si="41">ROUNDDOWN(F47*1.1,0)</f>
        <v>0</v>
      </c>
    </row>
    <row r="48" spans="1:7">
      <c r="A48" s="51"/>
      <c r="B48" s="12"/>
      <c r="C48" s="62"/>
      <c r="D48" s="55"/>
      <c r="E48" s="57"/>
      <c r="F48" s="59"/>
      <c r="G48" s="61"/>
    </row>
    <row r="49" spans="1:7" ht="33" customHeight="1">
      <c r="A49" s="50"/>
      <c r="B49" s="13"/>
      <c r="C49" s="52"/>
      <c r="D49" s="54"/>
      <c r="E49" s="56"/>
      <c r="F49" s="58">
        <f t="shared" ref="F49" si="42">D49*E49</f>
        <v>0</v>
      </c>
      <c r="G49" s="60">
        <f t="shared" ref="G49" si="43">ROUNDDOWN(F49*1.1,0)</f>
        <v>0</v>
      </c>
    </row>
    <row r="50" spans="1:7">
      <c r="A50" s="51"/>
      <c r="B50" s="12"/>
      <c r="C50" s="62"/>
      <c r="D50" s="55"/>
      <c r="E50" s="57"/>
      <c r="F50" s="59"/>
      <c r="G50" s="61"/>
    </row>
    <row r="51" spans="1:7" ht="33" customHeight="1">
      <c r="A51" s="50"/>
      <c r="B51" s="11"/>
      <c r="C51" s="52"/>
      <c r="D51" s="54"/>
      <c r="E51" s="56"/>
      <c r="F51" s="58">
        <f t="shared" ref="F51" si="44">D51*E51</f>
        <v>0</v>
      </c>
      <c r="G51" s="60">
        <f t="shared" ref="G51" si="45">ROUNDDOWN(F51*1.1,0)</f>
        <v>0</v>
      </c>
    </row>
    <row r="52" spans="1:7">
      <c r="A52" s="51"/>
      <c r="B52" s="12"/>
      <c r="C52" s="62"/>
      <c r="D52" s="55"/>
      <c r="E52" s="57"/>
      <c r="F52" s="59"/>
      <c r="G52" s="61"/>
    </row>
    <row r="53" spans="1:7" ht="33" customHeight="1">
      <c r="A53" s="50"/>
      <c r="B53" s="13"/>
      <c r="C53" s="52"/>
      <c r="D53" s="54"/>
      <c r="E53" s="56"/>
      <c r="F53" s="58">
        <f t="shared" ref="F53" si="46">D53*E53</f>
        <v>0</v>
      </c>
      <c r="G53" s="60">
        <f t="shared" ref="G53" si="47">ROUNDDOWN(F53*1.1,0)</f>
        <v>0</v>
      </c>
    </row>
    <row r="54" spans="1:7">
      <c r="A54" s="51"/>
      <c r="B54" s="12"/>
      <c r="C54" s="62"/>
      <c r="D54" s="55"/>
      <c r="E54" s="57"/>
      <c r="F54" s="59"/>
      <c r="G54" s="61"/>
    </row>
    <row r="55" spans="1:7" ht="33" customHeight="1">
      <c r="A55" s="50"/>
      <c r="B55" s="11"/>
      <c r="C55" s="52"/>
      <c r="D55" s="54"/>
      <c r="E55" s="56"/>
      <c r="F55" s="58">
        <f t="shared" ref="F55" si="48">D55*E55</f>
        <v>0</v>
      </c>
      <c r="G55" s="60">
        <f t="shared" ref="G55" si="49">ROUNDDOWN(F55*1.1,0)</f>
        <v>0</v>
      </c>
    </row>
    <row r="56" spans="1:7">
      <c r="A56" s="51"/>
      <c r="B56" s="12"/>
      <c r="C56" s="62"/>
      <c r="D56" s="55"/>
      <c r="E56" s="57"/>
      <c r="F56" s="59"/>
      <c r="G56" s="61"/>
    </row>
    <row r="57" spans="1:7" ht="33" customHeight="1">
      <c r="A57" s="50"/>
      <c r="B57" s="11"/>
      <c r="C57" s="52"/>
      <c r="D57" s="54"/>
      <c r="E57" s="56"/>
      <c r="F57" s="58">
        <f t="shared" ref="F57" si="50">D57*E57</f>
        <v>0</v>
      </c>
      <c r="G57" s="60">
        <f t="shared" ref="G57" si="51">ROUNDDOWN(F57*1.1,0)</f>
        <v>0</v>
      </c>
    </row>
    <row r="58" spans="1:7">
      <c r="A58" s="51"/>
      <c r="B58" s="12"/>
      <c r="C58" s="62"/>
      <c r="D58" s="55"/>
      <c r="E58" s="57"/>
      <c r="F58" s="59"/>
      <c r="G58" s="61"/>
    </row>
    <row r="59" spans="1:7" ht="33" customHeight="1">
      <c r="A59" s="50"/>
      <c r="B59" s="13"/>
      <c r="C59" s="52"/>
      <c r="D59" s="54"/>
      <c r="E59" s="56"/>
      <c r="F59" s="58">
        <f t="shared" ref="F59" si="52">D59*E59</f>
        <v>0</v>
      </c>
      <c r="G59" s="60">
        <f t="shared" ref="G59" si="53">ROUNDDOWN(F59*1.1,0)</f>
        <v>0</v>
      </c>
    </row>
    <row r="60" spans="1:7">
      <c r="A60" s="51"/>
      <c r="B60" s="12"/>
      <c r="C60" s="62"/>
      <c r="D60" s="55"/>
      <c r="E60" s="57"/>
      <c r="F60" s="59"/>
      <c r="G60" s="61"/>
    </row>
    <row r="61" spans="1:7" ht="33" customHeight="1">
      <c r="A61" s="50"/>
      <c r="B61" s="11"/>
      <c r="C61" s="52"/>
      <c r="D61" s="54"/>
      <c r="E61" s="56"/>
      <c r="F61" s="58">
        <f t="shared" ref="F61" si="54">D61*E61</f>
        <v>0</v>
      </c>
      <c r="G61" s="60">
        <f t="shared" ref="G61" si="55">ROUNDDOWN(F61*1.1,0)</f>
        <v>0</v>
      </c>
    </row>
    <row r="62" spans="1:7">
      <c r="A62" s="51"/>
      <c r="B62" s="12"/>
      <c r="C62" s="62"/>
      <c r="D62" s="55"/>
      <c r="E62" s="57"/>
      <c r="F62" s="59"/>
      <c r="G62" s="61"/>
    </row>
    <row r="63" spans="1:7" ht="33" customHeight="1">
      <c r="A63" s="50"/>
      <c r="B63" s="13"/>
      <c r="C63" s="52"/>
      <c r="D63" s="54"/>
      <c r="E63" s="56"/>
      <c r="F63" s="58">
        <f t="shared" ref="F63" si="56">D63*E63</f>
        <v>0</v>
      </c>
      <c r="G63" s="60">
        <f t="shared" ref="G63" si="57">ROUNDDOWN(F63*1.1,0)</f>
        <v>0</v>
      </c>
    </row>
    <row r="64" spans="1:7">
      <c r="A64" s="51"/>
      <c r="B64" s="12"/>
      <c r="C64" s="53"/>
      <c r="D64" s="55"/>
      <c r="E64" s="57"/>
      <c r="F64" s="59"/>
      <c r="G64" s="61"/>
    </row>
    <row r="65" spans="1:7" ht="33" customHeight="1">
      <c r="A65" s="50"/>
      <c r="B65" s="13"/>
      <c r="C65" s="52"/>
      <c r="D65" s="54"/>
      <c r="E65" s="56"/>
      <c r="F65" s="58">
        <f t="shared" ref="F65" si="58">D65*E65</f>
        <v>0</v>
      </c>
      <c r="G65" s="60">
        <f t="shared" ref="G65" si="59">ROUNDDOWN(F65*1.1,0)</f>
        <v>0</v>
      </c>
    </row>
    <row r="66" spans="1:7">
      <c r="A66" s="51"/>
      <c r="B66" s="12"/>
      <c r="C66" s="53"/>
      <c r="D66" s="55"/>
      <c r="E66" s="57"/>
      <c r="F66" s="59"/>
      <c r="G66" s="61"/>
    </row>
    <row r="67" spans="1:7" ht="33" customHeight="1">
      <c r="A67" s="50"/>
      <c r="B67" s="13"/>
      <c r="C67" s="52"/>
      <c r="D67" s="54"/>
      <c r="E67" s="56"/>
      <c r="F67" s="58">
        <f t="shared" ref="F67" si="60">D67*E67</f>
        <v>0</v>
      </c>
      <c r="G67" s="60">
        <f t="shared" ref="G67" si="61">ROUNDDOWN(F67*1.1,0)</f>
        <v>0</v>
      </c>
    </row>
    <row r="68" spans="1:7">
      <c r="A68" s="51"/>
      <c r="B68" s="12"/>
      <c r="C68" s="62"/>
      <c r="D68" s="55"/>
      <c r="E68" s="57"/>
      <c r="F68" s="59"/>
      <c r="G68" s="61"/>
    </row>
    <row r="69" spans="1:7" ht="33" customHeight="1">
      <c r="A69" s="50"/>
      <c r="B69" s="11"/>
      <c r="C69" s="52"/>
      <c r="D69" s="54"/>
      <c r="E69" s="56"/>
      <c r="F69" s="58">
        <f t="shared" ref="F69" si="62">D69*E69</f>
        <v>0</v>
      </c>
      <c r="G69" s="60">
        <f t="shared" ref="G69" si="63">ROUNDDOWN(F69*1.1,0)</f>
        <v>0</v>
      </c>
    </row>
    <row r="70" spans="1:7">
      <c r="A70" s="51"/>
      <c r="B70" s="12"/>
      <c r="C70" s="62"/>
      <c r="D70" s="55"/>
      <c r="E70" s="57"/>
      <c r="F70" s="59"/>
      <c r="G70" s="61"/>
    </row>
    <row r="71" spans="1:7" ht="33" customHeight="1">
      <c r="A71" s="50"/>
      <c r="B71" s="13"/>
      <c r="C71" s="52"/>
      <c r="D71" s="54"/>
      <c r="E71" s="56"/>
      <c r="F71" s="58">
        <f t="shared" ref="F71" si="64">D71*E71</f>
        <v>0</v>
      </c>
      <c r="G71" s="60">
        <f t="shared" ref="G71" si="65">ROUNDDOWN(F71*1.1,0)</f>
        <v>0</v>
      </c>
    </row>
    <row r="72" spans="1:7">
      <c r="A72" s="51"/>
      <c r="B72" s="12"/>
      <c r="C72" s="62"/>
      <c r="D72" s="55"/>
      <c r="E72" s="57"/>
      <c r="F72" s="59"/>
      <c r="G72" s="61"/>
    </row>
    <row r="73" spans="1:7" ht="33" customHeight="1">
      <c r="A73" s="50"/>
      <c r="B73" s="11"/>
      <c r="C73" s="52"/>
      <c r="D73" s="54"/>
      <c r="E73" s="56"/>
      <c r="F73" s="58">
        <f t="shared" ref="F73" si="66">D73*E73</f>
        <v>0</v>
      </c>
      <c r="G73" s="60">
        <f t="shared" ref="G73" si="67">ROUNDDOWN(F73*1.1,0)</f>
        <v>0</v>
      </c>
    </row>
    <row r="74" spans="1:7">
      <c r="A74" s="51"/>
      <c r="B74" s="12"/>
      <c r="C74" s="62"/>
      <c r="D74" s="55"/>
      <c r="E74" s="57"/>
      <c r="F74" s="59"/>
      <c r="G74" s="61"/>
    </row>
    <row r="75" spans="1:7" ht="33" customHeight="1">
      <c r="A75" s="50"/>
      <c r="B75" s="13"/>
      <c r="C75" s="52"/>
      <c r="D75" s="54"/>
      <c r="E75" s="56"/>
      <c r="F75" s="58">
        <f t="shared" ref="F75" si="68">D75*E75</f>
        <v>0</v>
      </c>
      <c r="G75" s="60">
        <f t="shared" ref="G75" si="69">ROUNDDOWN(F75*1.1,0)</f>
        <v>0</v>
      </c>
    </row>
    <row r="76" spans="1:7">
      <c r="A76" s="51"/>
      <c r="B76" s="12"/>
      <c r="C76" s="62"/>
      <c r="D76" s="55"/>
      <c r="E76" s="57"/>
      <c r="F76" s="59"/>
      <c r="G76" s="61"/>
    </row>
    <row r="77" spans="1:7" ht="33" customHeight="1">
      <c r="A77" s="50"/>
      <c r="B77" s="11"/>
      <c r="C77" s="52"/>
      <c r="D77" s="54"/>
      <c r="E77" s="56"/>
      <c r="F77" s="58">
        <f t="shared" ref="F77" si="70">D77*E77</f>
        <v>0</v>
      </c>
      <c r="G77" s="60">
        <f t="shared" ref="G77" si="71">ROUNDDOWN(F77*1.1,0)</f>
        <v>0</v>
      </c>
    </row>
    <row r="78" spans="1:7">
      <c r="A78" s="51"/>
      <c r="B78" s="12"/>
      <c r="C78" s="62"/>
      <c r="D78" s="55"/>
      <c r="E78" s="57"/>
      <c r="F78" s="59"/>
      <c r="G78" s="61"/>
    </row>
    <row r="79" spans="1:7" ht="33" customHeight="1">
      <c r="A79" s="50"/>
      <c r="B79" s="11"/>
      <c r="C79" s="52"/>
      <c r="D79" s="54"/>
      <c r="E79" s="56"/>
      <c r="F79" s="58">
        <f t="shared" ref="F79" si="72">D79*E79</f>
        <v>0</v>
      </c>
      <c r="G79" s="60">
        <f t="shared" ref="G79" si="73">ROUNDDOWN(F79*1.1,0)</f>
        <v>0</v>
      </c>
    </row>
    <row r="80" spans="1:7">
      <c r="A80" s="51"/>
      <c r="B80" s="12"/>
      <c r="C80" s="62"/>
      <c r="D80" s="55"/>
      <c r="E80" s="57"/>
      <c r="F80" s="59"/>
      <c r="G80" s="61"/>
    </row>
    <row r="81" spans="1:7" ht="33" customHeight="1">
      <c r="A81" s="50"/>
      <c r="B81" s="13"/>
      <c r="C81" s="52"/>
      <c r="D81" s="54"/>
      <c r="E81" s="56"/>
      <c r="F81" s="58">
        <f t="shared" ref="F81" si="74">D81*E81</f>
        <v>0</v>
      </c>
      <c r="G81" s="60">
        <f t="shared" ref="G81" si="75">ROUNDDOWN(F81*1.1,0)</f>
        <v>0</v>
      </c>
    </row>
    <row r="82" spans="1:7">
      <c r="A82" s="51"/>
      <c r="B82" s="12"/>
      <c r="C82" s="62"/>
      <c r="D82" s="55"/>
      <c r="E82" s="57"/>
      <c r="F82" s="59"/>
      <c r="G82" s="61"/>
    </row>
    <row r="83" spans="1:7" ht="33" customHeight="1">
      <c r="A83" s="50"/>
      <c r="B83" s="11"/>
      <c r="C83" s="52"/>
      <c r="D83" s="54"/>
      <c r="E83" s="56"/>
      <c r="F83" s="58">
        <f t="shared" ref="F83" si="76">D83*E83</f>
        <v>0</v>
      </c>
      <c r="G83" s="60">
        <f t="shared" ref="G83" si="77">ROUNDDOWN(F83*1.1,0)</f>
        <v>0</v>
      </c>
    </row>
    <row r="84" spans="1:7">
      <c r="A84" s="51"/>
      <c r="B84" s="12"/>
      <c r="C84" s="62"/>
      <c r="D84" s="55"/>
      <c r="E84" s="57"/>
      <c r="F84" s="59"/>
      <c r="G84" s="61"/>
    </row>
    <row r="85" spans="1:7" ht="33" customHeight="1">
      <c r="A85" s="50"/>
      <c r="B85" s="13"/>
      <c r="C85" s="52"/>
      <c r="D85" s="54"/>
      <c r="E85" s="56"/>
      <c r="F85" s="58">
        <f t="shared" ref="F85" si="78">D85*E85</f>
        <v>0</v>
      </c>
      <c r="G85" s="60">
        <f t="shared" ref="G85" si="79">ROUNDDOWN(F85*1.1,0)</f>
        <v>0</v>
      </c>
    </row>
    <row r="86" spans="1:7">
      <c r="A86" s="51"/>
      <c r="B86" s="12"/>
      <c r="C86" s="53"/>
      <c r="D86" s="55"/>
      <c r="E86" s="57"/>
      <c r="F86" s="59"/>
      <c r="G86" s="61"/>
    </row>
    <row r="87" spans="1:7" ht="33" customHeight="1">
      <c r="A87" s="50"/>
      <c r="B87" s="13"/>
      <c r="C87" s="52"/>
      <c r="D87" s="54"/>
      <c r="E87" s="56"/>
      <c r="F87" s="58">
        <f t="shared" ref="F87" si="80">D87*E87</f>
        <v>0</v>
      </c>
      <c r="G87" s="60">
        <f t="shared" ref="G87" si="81">ROUNDDOWN(F87*1.1,0)</f>
        <v>0</v>
      </c>
    </row>
    <row r="88" spans="1:7">
      <c r="A88" s="51"/>
      <c r="B88" s="12"/>
      <c r="C88" s="53"/>
      <c r="D88" s="55"/>
      <c r="E88" s="57"/>
      <c r="F88" s="59"/>
      <c r="G88" s="61"/>
    </row>
    <row r="89" spans="1:7" ht="33" customHeight="1">
      <c r="A89" s="50"/>
      <c r="B89" s="13"/>
      <c r="C89" s="52"/>
      <c r="D89" s="54"/>
      <c r="E89" s="56"/>
      <c r="F89" s="58">
        <f t="shared" ref="F89" si="82">D89*E89</f>
        <v>0</v>
      </c>
      <c r="G89" s="60">
        <f t="shared" ref="G89" si="83">ROUNDDOWN(F89*1.1,0)</f>
        <v>0</v>
      </c>
    </row>
    <row r="90" spans="1:7">
      <c r="A90" s="51"/>
      <c r="B90" s="12"/>
      <c r="C90" s="53"/>
      <c r="D90" s="55"/>
      <c r="E90" s="57"/>
      <c r="F90" s="59"/>
      <c r="G90" s="61"/>
    </row>
    <row r="91" spans="1:7" ht="33" customHeight="1">
      <c r="A91" s="50"/>
      <c r="B91" s="13"/>
      <c r="C91" s="52"/>
      <c r="D91" s="54"/>
      <c r="E91" s="56"/>
      <c r="F91" s="58">
        <f t="shared" ref="F91" si="84">D91*E91</f>
        <v>0</v>
      </c>
      <c r="G91" s="60">
        <f t="shared" ref="G91" si="85">ROUNDDOWN(F91*1.1,0)</f>
        <v>0</v>
      </c>
    </row>
    <row r="92" spans="1:7">
      <c r="A92" s="51"/>
      <c r="B92" s="12"/>
      <c r="C92" s="53"/>
      <c r="D92" s="55"/>
      <c r="E92" s="57"/>
      <c r="F92" s="59"/>
      <c r="G92" s="61"/>
    </row>
    <row r="93" spans="1:7" ht="33" customHeight="1">
      <c r="A93" s="50"/>
      <c r="B93" s="13"/>
      <c r="C93" s="52"/>
      <c r="D93" s="54"/>
      <c r="E93" s="56"/>
      <c r="F93" s="58">
        <f t="shared" ref="F93" si="86">D93*E93</f>
        <v>0</v>
      </c>
      <c r="G93" s="60">
        <f t="shared" ref="G93" si="87">ROUNDDOWN(F93*1.1,0)</f>
        <v>0</v>
      </c>
    </row>
    <row r="94" spans="1:7">
      <c r="A94" s="51"/>
      <c r="B94" s="12"/>
      <c r="C94" s="53"/>
      <c r="D94" s="55"/>
      <c r="E94" s="57"/>
      <c r="F94" s="59"/>
      <c r="G94" s="61"/>
    </row>
    <row r="95" spans="1:7" ht="33" customHeight="1">
      <c r="A95" s="50"/>
      <c r="B95" s="13"/>
      <c r="C95" s="52"/>
      <c r="D95" s="54"/>
      <c r="E95" s="56"/>
      <c r="F95" s="58">
        <f t="shared" ref="F95" si="88">D95*E95</f>
        <v>0</v>
      </c>
      <c r="G95" s="60">
        <f t="shared" ref="G95" si="89">ROUNDDOWN(F95*1.1,0)</f>
        <v>0</v>
      </c>
    </row>
    <row r="96" spans="1:7">
      <c r="A96" s="51"/>
      <c r="B96" s="12"/>
      <c r="C96" s="53"/>
      <c r="D96" s="55"/>
      <c r="E96" s="57"/>
      <c r="F96" s="59"/>
      <c r="G96" s="61"/>
    </row>
    <row r="97" spans="1:7" ht="33" customHeight="1">
      <c r="A97" s="50"/>
      <c r="B97" s="13"/>
      <c r="C97" s="52"/>
      <c r="D97" s="54"/>
      <c r="E97" s="56"/>
      <c r="F97" s="58">
        <f>D97*E97</f>
        <v>0</v>
      </c>
      <c r="G97" s="60">
        <f>ROUNDDOWN(F97*1.1,0)</f>
        <v>0</v>
      </c>
    </row>
    <row r="98" spans="1:7">
      <c r="A98" s="51"/>
      <c r="B98" s="12"/>
      <c r="C98" s="53"/>
      <c r="D98" s="55"/>
      <c r="E98" s="57"/>
      <c r="F98" s="59"/>
      <c r="G98" s="61"/>
    </row>
    <row r="99" spans="1:7" ht="33" customHeight="1">
      <c r="A99" s="50"/>
      <c r="B99" s="13"/>
      <c r="C99" s="52"/>
      <c r="D99" s="54"/>
      <c r="E99" s="56"/>
      <c r="F99" s="58">
        <f t="shared" ref="F99" si="90">D99*E99</f>
        <v>0</v>
      </c>
      <c r="G99" s="60">
        <f t="shared" ref="G99" si="91">ROUNDDOWN(F99*1.1,0)</f>
        <v>0</v>
      </c>
    </row>
    <row r="100" spans="1:7">
      <c r="A100" s="51"/>
      <c r="B100" s="12"/>
      <c r="C100" s="53"/>
      <c r="D100" s="55"/>
      <c r="E100" s="57"/>
      <c r="F100" s="59"/>
      <c r="G100" s="61"/>
    </row>
    <row r="101" spans="1:7">
      <c r="A101" s="14"/>
      <c r="B101" s="14"/>
      <c r="C101" s="15"/>
      <c r="D101" s="16"/>
      <c r="E101" s="16"/>
      <c r="F101" s="16"/>
      <c r="G101" s="16"/>
    </row>
  </sheetData>
  <sheetProtection sheet="1" selectLockedCells="1" selectUnlockedCells="1"/>
  <mergeCells count="290">
    <mergeCell ref="A7:A8"/>
    <mergeCell ref="C7:C8"/>
    <mergeCell ref="D7:D8"/>
    <mergeCell ref="E7:E8"/>
    <mergeCell ref="F7:F8"/>
    <mergeCell ref="G7:G8"/>
    <mergeCell ref="A2:G2"/>
    <mergeCell ref="A3:D3"/>
    <mergeCell ref="A5:A6"/>
    <mergeCell ref="C5:C6"/>
    <mergeCell ref="D5:D6"/>
    <mergeCell ref="E5:E6"/>
    <mergeCell ref="F5:F6"/>
    <mergeCell ref="G5:G6"/>
    <mergeCell ref="A11:A12"/>
    <mergeCell ref="C11:C12"/>
    <mergeCell ref="D11:D12"/>
    <mergeCell ref="E11:E12"/>
    <mergeCell ref="F11:F12"/>
    <mergeCell ref="G11:G12"/>
    <mergeCell ref="A9:A10"/>
    <mergeCell ref="C9:C10"/>
    <mergeCell ref="D9:D10"/>
    <mergeCell ref="E9:E10"/>
    <mergeCell ref="F9:F10"/>
    <mergeCell ref="G9:G10"/>
    <mergeCell ref="A15:A16"/>
    <mergeCell ref="C15:C16"/>
    <mergeCell ref="D15:D16"/>
    <mergeCell ref="E15:E16"/>
    <mergeCell ref="F15:F16"/>
    <mergeCell ref="G15:G16"/>
    <mergeCell ref="A13:A14"/>
    <mergeCell ref="C13:C14"/>
    <mergeCell ref="D13:D14"/>
    <mergeCell ref="E13:E14"/>
    <mergeCell ref="F13:F14"/>
    <mergeCell ref="G13:G14"/>
    <mergeCell ref="A19:A20"/>
    <mergeCell ref="C19:C20"/>
    <mergeCell ref="D19:D20"/>
    <mergeCell ref="E19:E20"/>
    <mergeCell ref="F19:F20"/>
    <mergeCell ref="G19:G20"/>
    <mergeCell ref="A17:A18"/>
    <mergeCell ref="C17:C18"/>
    <mergeCell ref="D17:D18"/>
    <mergeCell ref="E17:E18"/>
    <mergeCell ref="F17:F18"/>
    <mergeCell ref="G17:G18"/>
    <mergeCell ref="A23:A24"/>
    <mergeCell ref="C23:C24"/>
    <mergeCell ref="D23:D24"/>
    <mergeCell ref="E23:E24"/>
    <mergeCell ref="F23:F24"/>
    <mergeCell ref="G23:G24"/>
    <mergeCell ref="A21:A22"/>
    <mergeCell ref="C21:C22"/>
    <mergeCell ref="D21:D22"/>
    <mergeCell ref="E21:E22"/>
    <mergeCell ref="F21:F22"/>
    <mergeCell ref="G21:G22"/>
    <mergeCell ref="A27:A28"/>
    <mergeCell ref="C27:C28"/>
    <mergeCell ref="D27:D28"/>
    <mergeCell ref="E27:E28"/>
    <mergeCell ref="F27:F28"/>
    <mergeCell ref="G27:G28"/>
    <mergeCell ref="A25:A26"/>
    <mergeCell ref="C25:C26"/>
    <mergeCell ref="D25:D26"/>
    <mergeCell ref="E25:E26"/>
    <mergeCell ref="F25:F26"/>
    <mergeCell ref="G25:G26"/>
    <mergeCell ref="A31:A32"/>
    <mergeCell ref="C31:C32"/>
    <mergeCell ref="D31:D32"/>
    <mergeCell ref="E31:E32"/>
    <mergeCell ref="F31:F32"/>
    <mergeCell ref="G31:G32"/>
    <mergeCell ref="A29:A30"/>
    <mergeCell ref="C29:C30"/>
    <mergeCell ref="D29:D30"/>
    <mergeCell ref="E29:E30"/>
    <mergeCell ref="F29:F30"/>
    <mergeCell ref="G29:G30"/>
    <mergeCell ref="A35:A36"/>
    <mergeCell ref="C35:C36"/>
    <mergeCell ref="D35:D36"/>
    <mergeCell ref="E35:E36"/>
    <mergeCell ref="F35:F36"/>
    <mergeCell ref="G35:G36"/>
    <mergeCell ref="A33:A34"/>
    <mergeCell ref="C33:C34"/>
    <mergeCell ref="D33:D34"/>
    <mergeCell ref="E33:E34"/>
    <mergeCell ref="F33:F34"/>
    <mergeCell ref="G33:G34"/>
    <mergeCell ref="A39:A40"/>
    <mergeCell ref="C39:C40"/>
    <mergeCell ref="D39:D40"/>
    <mergeCell ref="E39:E40"/>
    <mergeCell ref="F39:F40"/>
    <mergeCell ref="G39:G40"/>
    <mergeCell ref="A37:A38"/>
    <mergeCell ref="C37:C38"/>
    <mergeCell ref="D37:D38"/>
    <mergeCell ref="E37:E38"/>
    <mergeCell ref="F37:F38"/>
    <mergeCell ref="G37:G38"/>
    <mergeCell ref="A43:A44"/>
    <mergeCell ref="C43:C44"/>
    <mergeCell ref="D43:D44"/>
    <mergeCell ref="E43:E44"/>
    <mergeCell ref="F43:F44"/>
    <mergeCell ref="G43:G44"/>
    <mergeCell ref="A41:A42"/>
    <mergeCell ref="C41:C42"/>
    <mergeCell ref="D41:D42"/>
    <mergeCell ref="E41:E42"/>
    <mergeCell ref="F41:F42"/>
    <mergeCell ref="G41:G42"/>
    <mergeCell ref="A47:A48"/>
    <mergeCell ref="C47:C48"/>
    <mergeCell ref="D47:D48"/>
    <mergeCell ref="E47:E48"/>
    <mergeCell ref="F47:F48"/>
    <mergeCell ref="G47:G48"/>
    <mergeCell ref="A45:A46"/>
    <mergeCell ref="C45:C46"/>
    <mergeCell ref="D45:D46"/>
    <mergeCell ref="E45:E46"/>
    <mergeCell ref="F45:F46"/>
    <mergeCell ref="G45:G46"/>
    <mergeCell ref="A51:A52"/>
    <mergeCell ref="C51:C52"/>
    <mergeCell ref="D51:D52"/>
    <mergeCell ref="E51:E52"/>
    <mergeCell ref="F51:F52"/>
    <mergeCell ref="G51:G52"/>
    <mergeCell ref="A49:A50"/>
    <mergeCell ref="C49:C50"/>
    <mergeCell ref="D49:D50"/>
    <mergeCell ref="E49:E50"/>
    <mergeCell ref="F49:F50"/>
    <mergeCell ref="G49:G50"/>
    <mergeCell ref="A55:A56"/>
    <mergeCell ref="C55:C56"/>
    <mergeCell ref="D55:D56"/>
    <mergeCell ref="E55:E56"/>
    <mergeCell ref="F55:F56"/>
    <mergeCell ref="G55:G56"/>
    <mergeCell ref="A53:A54"/>
    <mergeCell ref="C53:C54"/>
    <mergeCell ref="D53:D54"/>
    <mergeCell ref="E53:E54"/>
    <mergeCell ref="F53:F54"/>
    <mergeCell ref="G53:G54"/>
    <mergeCell ref="A59:A60"/>
    <mergeCell ref="C59:C60"/>
    <mergeCell ref="D59:D60"/>
    <mergeCell ref="E59:E60"/>
    <mergeCell ref="F59:F60"/>
    <mergeCell ref="G59:G60"/>
    <mergeCell ref="A57:A58"/>
    <mergeCell ref="C57:C58"/>
    <mergeCell ref="D57:D58"/>
    <mergeCell ref="E57:E58"/>
    <mergeCell ref="F57:F58"/>
    <mergeCell ref="G57:G58"/>
    <mergeCell ref="A63:A64"/>
    <mergeCell ref="C63:C64"/>
    <mergeCell ref="D63:D64"/>
    <mergeCell ref="E63:E64"/>
    <mergeCell ref="F63:F64"/>
    <mergeCell ref="G63:G64"/>
    <mergeCell ref="A61:A62"/>
    <mergeCell ref="C61:C62"/>
    <mergeCell ref="D61:D62"/>
    <mergeCell ref="E61:E62"/>
    <mergeCell ref="F61:F62"/>
    <mergeCell ref="G61:G62"/>
    <mergeCell ref="A67:A68"/>
    <mergeCell ref="C67:C68"/>
    <mergeCell ref="D67:D68"/>
    <mergeCell ref="E67:E68"/>
    <mergeCell ref="F67:F68"/>
    <mergeCell ref="G67:G68"/>
    <mergeCell ref="A65:A66"/>
    <mergeCell ref="C65:C66"/>
    <mergeCell ref="D65:D66"/>
    <mergeCell ref="E65:E66"/>
    <mergeCell ref="F65:F66"/>
    <mergeCell ref="G65:G66"/>
    <mergeCell ref="A71:A72"/>
    <mergeCell ref="C71:C72"/>
    <mergeCell ref="D71:D72"/>
    <mergeCell ref="E71:E72"/>
    <mergeCell ref="F71:F72"/>
    <mergeCell ref="G71:G72"/>
    <mergeCell ref="A69:A70"/>
    <mergeCell ref="C69:C70"/>
    <mergeCell ref="D69:D70"/>
    <mergeCell ref="E69:E70"/>
    <mergeCell ref="F69:F70"/>
    <mergeCell ref="G69:G70"/>
    <mergeCell ref="A75:A76"/>
    <mergeCell ref="C75:C76"/>
    <mergeCell ref="D75:D76"/>
    <mergeCell ref="E75:E76"/>
    <mergeCell ref="F75:F76"/>
    <mergeCell ref="G75:G76"/>
    <mergeCell ref="A73:A74"/>
    <mergeCell ref="C73:C74"/>
    <mergeCell ref="D73:D74"/>
    <mergeCell ref="E73:E74"/>
    <mergeCell ref="F73:F74"/>
    <mergeCell ref="G73:G74"/>
    <mergeCell ref="A79:A80"/>
    <mergeCell ref="C79:C80"/>
    <mergeCell ref="D79:D80"/>
    <mergeCell ref="E79:E80"/>
    <mergeCell ref="F79:F80"/>
    <mergeCell ref="G79:G80"/>
    <mergeCell ref="A77:A78"/>
    <mergeCell ref="C77:C78"/>
    <mergeCell ref="D77:D78"/>
    <mergeCell ref="E77:E78"/>
    <mergeCell ref="F77:F78"/>
    <mergeCell ref="G77:G78"/>
    <mergeCell ref="A83:A84"/>
    <mergeCell ref="C83:C84"/>
    <mergeCell ref="D83:D84"/>
    <mergeCell ref="E83:E84"/>
    <mergeCell ref="F83:F84"/>
    <mergeCell ref="G83:G84"/>
    <mergeCell ref="A81:A82"/>
    <mergeCell ref="C81:C82"/>
    <mergeCell ref="D81:D82"/>
    <mergeCell ref="E81:E82"/>
    <mergeCell ref="F81:F82"/>
    <mergeCell ref="G81:G82"/>
    <mergeCell ref="A87:A88"/>
    <mergeCell ref="C87:C88"/>
    <mergeCell ref="D87:D88"/>
    <mergeCell ref="E87:E88"/>
    <mergeCell ref="F87:F88"/>
    <mergeCell ref="G87:G88"/>
    <mergeCell ref="A85:A86"/>
    <mergeCell ref="C85:C86"/>
    <mergeCell ref="D85:D86"/>
    <mergeCell ref="E85:E86"/>
    <mergeCell ref="F85:F86"/>
    <mergeCell ref="G85:G86"/>
    <mergeCell ref="A91:A92"/>
    <mergeCell ref="C91:C92"/>
    <mergeCell ref="D91:D92"/>
    <mergeCell ref="E91:E92"/>
    <mergeCell ref="F91:F92"/>
    <mergeCell ref="G91:G92"/>
    <mergeCell ref="A89:A90"/>
    <mergeCell ref="C89:C90"/>
    <mergeCell ref="D89:D90"/>
    <mergeCell ref="E89:E90"/>
    <mergeCell ref="F89:F90"/>
    <mergeCell ref="G89:G90"/>
    <mergeCell ref="A95:A96"/>
    <mergeCell ref="C95:C96"/>
    <mergeCell ref="D95:D96"/>
    <mergeCell ref="E95:E96"/>
    <mergeCell ref="F95:F96"/>
    <mergeCell ref="G95:G96"/>
    <mergeCell ref="A93:A94"/>
    <mergeCell ref="C93:C94"/>
    <mergeCell ref="D93:D94"/>
    <mergeCell ref="E93:E94"/>
    <mergeCell ref="F93:F94"/>
    <mergeCell ref="G93:G94"/>
    <mergeCell ref="A99:A100"/>
    <mergeCell ref="C99:C100"/>
    <mergeCell ref="D99:D100"/>
    <mergeCell ref="E99:E100"/>
    <mergeCell ref="F99:F100"/>
    <mergeCell ref="G99:G100"/>
    <mergeCell ref="A97:A98"/>
    <mergeCell ref="C97:C98"/>
    <mergeCell ref="D97:D98"/>
    <mergeCell ref="E97:E98"/>
    <mergeCell ref="F97:F98"/>
    <mergeCell ref="G97:G98"/>
  </mergeCells>
  <phoneticPr fontId="4"/>
  <dataValidations count="2">
    <dataValidation type="list" allowBlank="1" showInputMessage="1" showErrorMessage="1" sqref="C5:C100" xr:uid="{26F2375F-E513-47EA-A893-0586E27F61BC}">
      <formula1>"委託費,委託費(指導・設定),(PC、タブレット等)ハードウェア購入費,ハードウェア購入費,ソフトウェア購入費,賃借料,使用料"</formula1>
    </dataValidation>
    <dataValidation imeMode="off" allowBlank="1" showInputMessage="1" showErrorMessage="1" sqref="D5:F100 A5:A100" xr:uid="{C34A3B49-6715-4434-8C0E-5FFE473A992C}"/>
  </dataValidations>
  <pageMargins left="0.7" right="0.7" top="0.75" bottom="0.75" header="0.3" footer="0.3"/>
  <pageSetup paperSize="9" scale="74" orientation="portrait" r:id="rId1"/>
  <rowBreaks count="1" manualBreakCount="1">
    <brk id="4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101"/>
  <sheetViews>
    <sheetView tabSelected="1" view="pageBreakPreview" topLeftCell="H1" zoomScaleNormal="100" zoomScaleSheetLayoutView="100" workbookViewId="0">
      <selection activeCell="I5" sqref="I5"/>
    </sheetView>
  </sheetViews>
  <sheetFormatPr defaultRowHeight="18"/>
  <cols>
    <col min="1" max="1" width="3.58203125" style="1" customWidth="1"/>
    <col min="2" max="2" width="48.33203125" style="1" customWidth="1"/>
    <col min="3" max="3" width="14.83203125" style="1" customWidth="1"/>
    <col min="4" max="4" width="8.83203125" style="1" customWidth="1"/>
    <col min="5" max="5" width="7.08203125" style="1" customWidth="1"/>
    <col min="6" max="6" width="12.33203125" style="1" customWidth="1"/>
    <col min="7" max="7" width="10.83203125" style="1" customWidth="1"/>
    <col min="8" max="8" width="3.58203125" customWidth="1"/>
    <col min="9" max="9" width="48.33203125" customWidth="1"/>
    <col min="10" max="10" width="14.83203125" customWidth="1"/>
    <col min="11" max="11" width="8.83203125" customWidth="1"/>
    <col min="12" max="12" width="7.08203125" customWidth="1"/>
    <col min="13" max="13" width="12.33203125" customWidth="1"/>
    <col min="14" max="14" width="10.83203125" customWidth="1"/>
  </cols>
  <sheetData>
    <row r="1" spans="1:14" ht="24" customHeight="1">
      <c r="A1" s="1" t="s">
        <v>0</v>
      </c>
      <c r="G1" s="1" t="s">
        <v>1</v>
      </c>
      <c r="H1" s="1" t="s">
        <v>57</v>
      </c>
      <c r="I1" s="1"/>
      <c r="J1" s="1"/>
      <c r="K1" s="1"/>
      <c r="L1" s="1"/>
      <c r="M1" s="1"/>
      <c r="N1" s="1" t="s">
        <v>1</v>
      </c>
    </row>
    <row r="2" spans="1:14" ht="24.75" customHeight="1" thickBot="1">
      <c r="A2" s="73" t="s">
        <v>2</v>
      </c>
      <c r="B2" s="74"/>
      <c r="C2" s="74"/>
      <c r="D2" s="74"/>
      <c r="E2" s="74"/>
      <c r="F2" s="75"/>
      <c r="G2" s="76"/>
      <c r="H2" s="98" t="s">
        <v>2</v>
      </c>
      <c r="I2" s="99"/>
      <c r="J2" s="99"/>
      <c r="K2" s="99"/>
      <c r="L2" s="99"/>
      <c r="M2" s="100"/>
      <c r="N2" s="101"/>
    </row>
    <row r="3" spans="1:14" ht="24.75" customHeight="1" thickTop="1" thickBot="1">
      <c r="A3" s="77" t="s">
        <v>3</v>
      </c>
      <c r="B3" s="78"/>
      <c r="C3" s="78"/>
      <c r="D3" s="78"/>
      <c r="E3" s="2"/>
      <c r="F3" s="3">
        <f>SUM(F4:F101)</f>
        <v>0</v>
      </c>
      <c r="G3" s="4">
        <f>SUM(G4:G101)</f>
        <v>0</v>
      </c>
      <c r="H3" s="77" t="s">
        <v>3</v>
      </c>
      <c r="I3" s="78"/>
      <c r="J3" s="78"/>
      <c r="K3" s="78"/>
      <c r="L3" s="41"/>
      <c r="M3" s="42">
        <f>SUM(M4:M101)</f>
        <v>0</v>
      </c>
      <c r="N3" s="43">
        <f>SUM(N4:N101)</f>
        <v>0</v>
      </c>
    </row>
    <row r="4" spans="1:14" ht="37.5" customHeight="1">
      <c r="A4" s="5" t="s">
        <v>4</v>
      </c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44" t="s">
        <v>4</v>
      </c>
      <c r="I4" s="45" t="s">
        <v>5</v>
      </c>
      <c r="J4" s="46" t="s">
        <v>6</v>
      </c>
      <c r="K4" s="46" t="s">
        <v>7</v>
      </c>
      <c r="L4" s="47" t="s">
        <v>8</v>
      </c>
      <c r="M4" s="48" t="s">
        <v>9</v>
      </c>
      <c r="N4" s="49" t="s">
        <v>10</v>
      </c>
    </row>
    <row r="5" spans="1:14" ht="33" customHeight="1">
      <c r="A5" s="79">
        <v>1</v>
      </c>
      <c r="B5" s="36"/>
      <c r="C5" s="81"/>
      <c r="D5" s="83"/>
      <c r="E5" s="85"/>
      <c r="F5" s="87">
        <f>IF(C5="(PC、タブレット等)ハードウェア購入費",IF(D5&gt;=150000,150000*E5,D5*E5),D5*E5)</f>
        <v>0</v>
      </c>
      <c r="G5" s="89">
        <f>ROUNDDOWN(D5*E5*1.1,0)</f>
        <v>0</v>
      </c>
      <c r="H5" s="102">
        <v>1</v>
      </c>
      <c r="I5" s="36"/>
      <c r="J5" s="104"/>
      <c r="K5" s="106"/>
      <c r="L5" s="108"/>
      <c r="M5" s="87">
        <f>IF(J5="(PC、タブレット等)ハードウェア購入費",IF(K5&gt;=150000,150000*L5,K5*L5),K5*L5)</f>
        <v>0</v>
      </c>
      <c r="N5" s="89">
        <f>ROUNDDOWN(K5*L5*1.1,0)</f>
        <v>0</v>
      </c>
    </row>
    <row r="6" spans="1:14" ht="18" customHeight="1">
      <c r="A6" s="97"/>
      <c r="B6" s="37"/>
      <c r="C6" s="92"/>
      <c r="D6" s="96"/>
      <c r="E6" s="91"/>
      <c r="F6" s="88"/>
      <c r="G6" s="90"/>
      <c r="H6" s="103"/>
      <c r="I6" s="37"/>
      <c r="J6" s="105"/>
      <c r="K6" s="107"/>
      <c r="L6" s="109"/>
      <c r="M6" s="88"/>
      <c r="N6" s="90"/>
    </row>
    <row r="7" spans="1:14" ht="33" customHeight="1">
      <c r="A7" s="79">
        <v>2</v>
      </c>
      <c r="B7" s="36"/>
      <c r="C7" s="81"/>
      <c r="D7" s="83"/>
      <c r="E7" s="85"/>
      <c r="F7" s="87">
        <f>IF(C7="(PC、タブレット等)ハードウェア購入費",IF(D7&gt;=150000,150000*E7,D7*E7),D7*E7)</f>
        <v>0</v>
      </c>
      <c r="G7" s="89">
        <f t="shared" ref="G7" si="0">ROUNDDOWN(D7*E7*1.1,0)</f>
        <v>0</v>
      </c>
      <c r="H7" s="102">
        <v>2</v>
      </c>
      <c r="I7" s="36"/>
      <c r="J7" s="104"/>
      <c r="K7" s="110"/>
      <c r="L7" s="112"/>
      <c r="M7" s="87">
        <f>IF(J7="(PC、タブレット等)ハードウェア購入費",IF(K7&gt;=150000,150000*L7,K7*L7),K7*L7)</f>
        <v>0</v>
      </c>
      <c r="N7" s="89">
        <f t="shared" ref="N7" si="1">ROUNDDOWN(K7*L7*1.1,0)</f>
        <v>0</v>
      </c>
    </row>
    <row r="8" spans="1:14">
      <c r="A8" s="97"/>
      <c r="B8" s="37"/>
      <c r="C8" s="92"/>
      <c r="D8" s="96"/>
      <c r="E8" s="91"/>
      <c r="F8" s="88"/>
      <c r="G8" s="90"/>
      <c r="H8" s="103"/>
      <c r="I8" s="37"/>
      <c r="J8" s="105"/>
      <c r="K8" s="111"/>
      <c r="L8" s="113"/>
      <c r="M8" s="88"/>
      <c r="N8" s="90"/>
    </row>
    <row r="9" spans="1:14" ht="33" customHeight="1">
      <c r="A9" s="79">
        <v>3</v>
      </c>
      <c r="B9" s="38"/>
      <c r="C9" s="81"/>
      <c r="D9" s="83"/>
      <c r="E9" s="85"/>
      <c r="F9" s="87">
        <f t="shared" ref="F9" si="2">IF(C9="(PC、タブレット等)ハードウェア購入費",IF(D9&gt;=150000,150000*E9,D9*E9),D9*E9)</f>
        <v>0</v>
      </c>
      <c r="G9" s="89">
        <f t="shared" ref="G9" si="3">ROUNDDOWN(D9*E9*1.1,0)</f>
        <v>0</v>
      </c>
      <c r="H9" s="102">
        <v>3</v>
      </c>
      <c r="I9" s="36"/>
      <c r="J9" s="104"/>
      <c r="K9" s="110"/>
      <c r="L9" s="112"/>
      <c r="M9" s="87">
        <f t="shared" ref="M9" si="4">IF(J9="(PC、タブレット等)ハードウェア購入費",IF(K9&gt;=150000,150000*L9,K9*L9),K9*L9)</f>
        <v>0</v>
      </c>
      <c r="N9" s="89">
        <f t="shared" ref="N9" si="5">ROUNDDOWN(K9*L9*1.1,0)</f>
        <v>0</v>
      </c>
    </row>
    <row r="10" spans="1:14">
      <c r="A10" s="97"/>
      <c r="B10" s="37"/>
      <c r="C10" s="92"/>
      <c r="D10" s="84"/>
      <c r="E10" s="91"/>
      <c r="F10" s="88"/>
      <c r="G10" s="90"/>
      <c r="H10" s="103"/>
      <c r="I10" s="37"/>
      <c r="J10" s="105"/>
      <c r="K10" s="111"/>
      <c r="L10" s="113"/>
      <c r="M10" s="88"/>
      <c r="N10" s="90"/>
    </row>
    <row r="11" spans="1:14" ht="33" customHeight="1">
      <c r="A11" s="79">
        <v>4</v>
      </c>
      <c r="B11" s="38"/>
      <c r="C11" s="81"/>
      <c r="D11" s="83"/>
      <c r="E11" s="85"/>
      <c r="F11" s="87">
        <f t="shared" ref="F11" si="6">IF(C11="(PC、タブレット等)ハードウェア購入費",IF(D11&gt;=150000,150000*E11,D11*E11),D11*E11)</f>
        <v>0</v>
      </c>
      <c r="G11" s="89">
        <f t="shared" ref="G11" si="7">ROUNDDOWN(D11*E11*1.1,0)</f>
        <v>0</v>
      </c>
      <c r="H11" s="102">
        <v>4</v>
      </c>
      <c r="I11" s="36"/>
      <c r="J11" s="104"/>
      <c r="K11" s="110"/>
      <c r="L11" s="112"/>
      <c r="M11" s="87">
        <f t="shared" ref="M11" si="8">IF(J11="(PC、タブレット等)ハードウェア購入費",IF(K11&gt;=150000,150000*L11,K11*L11),K11*L11)</f>
        <v>0</v>
      </c>
      <c r="N11" s="89">
        <f t="shared" ref="N11" si="9">ROUNDDOWN(K11*L11*1.1,0)</f>
        <v>0</v>
      </c>
    </row>
    <row r="12" spans="1:14">
      <c r="A12" s="97"/>
      <c r="B12" s="37"/>
      <c r="C12" s="92"/>
      <c r="D12" s="84"/>
      <c r="E12" s="91"/>
      <c r="F12" s="88"/>
      <c r="G12" s="90"/>
      <c r="H12" s="103"/>
      <c r="I12" s="37"/>
      <c r="J12" s="105"/>
      <c r="K12" s="111"/>
      <c r="L12" s="113"/>
      <c r="M12" s="88"/>
      <c r="N12" s="90"/>
    </row>
    <row r="13" spans="1:14" ht="33" customHeight="1">
      <c r="A13" s="79">
        <v>5</v>
      </c>
      <c r="B13" s="36"/>
      <c r="C13" s="81"/>
      <c r="D13" s="83"/>
      <c r="E13" s="85"/>
      <c r="F13" s="87">
        <f t="shared" ref="F13" si="10">IF(C13="(PC、タブレット等)ハードウェア購入費",IF(D13&gt;=150000,150000*E13,D13*E13),D13*E13)</f>
        <v>0</v>
      </c>
      <c r="G13" s="89">
        <f t="shared" ref="G13" si="11">ROUNDDOWN(D13*E13*1.1,0)</f>
        <v>0</v>
      </c>
      <c r="H13" s="102">
        <v>5</v>
      </c>
      <c r="I13" s="36"/>
      <c r="J13" s="104"/>
      <c r="K13" s="110"/>
      <c r="L13" s="112"/>
      <c r="M13" s="87">
        <f t="shared" ref="M13" si="12">IF(J13="(PC、タブレット等)ハードウェア購入費",IF(K13&gt;=150000,150000*L13,K13*L13),K13*L13)</f>
        <v>0</v>
      </c>
      <c r="N13" s="89">
        <f t="shared" ref="N13" si="13">ROUNDDOWN(K13*L13*1.1,0)</f>
        <v>0</v>
      </c>
    </row>
    <row r="14" spans="1:14">
      <c r="A14" s="80"/>
      <c r="B14" s="37"/>
      <c r="C14" s="92"/>
      <c r="D14" s="84"/>
      <c r="E14" s="91"/>
      <c r="F14" s="88"/>
      <c r="G14" s="90"/>
      <c r="H14" s="103"/>
      <c r="I14" s="37"/>
      <c r="J14" s="105"/>
      <c r="K14" s="111"/>
      <c r="L14" s="113"/>
      <c r="M14" s="88"/>
      <c r="N14" s="90"/>
    </row>
    <row r="15" spans="1:14" ht="33" customHeight="1">
      <c r="A15" s="95"/>
      <c r="B15" s="36"/>
      <c r="C15" s="81"/>
      <c r="D15" s="83"/>
      <c r="E15" s="85"/>
      <c r="F15" s="87">
        <f t="shared" ref="F15" si="14">IF(C15="(PC、タブレット等)ハードウェア購入費",IF(D15&gt;=150000,150000*E15,D15*E15),D15*E15)</f>
        <v>0</v>
      </c>
      <c r="G15" s="89">
        <f t="shared" ref="G15" si="15">ROUNDDOWN(D15*E15*1.1,0)</f>
        <v>0</v>
      </c>
      <c r="H15" s="102"/>
      <c r="I15" s="36"/>
      <c r="J15" s="104"/>
      <c r="K15" s="110"/>
      <c r="L15" s="112"/>
      <c r="M15" s="87">
        <f t="shared" ref="M15" si="16">IF(J15="(PC、タブレット等)ハードウェア購入費",IF(K15&gt;=150000,150000*L15,K15*L15),K15*L15)</f>
        <v>0</v>
      </c>
      <c r="N15" s="89">
        <f t="shared" ref="N15" si="17">ROUNDDOWN(K15*L15*1.1,0)</f>
        <v>0</v>
      </c>
    </row>
    <row r="16" spans="1:14">
      <c r="A16" s="80"/>
      <c r="B16" s="37"/>
      <c r="C16" s="92"/>
      <c r="D16" s="96"/>
      <c r="E16" s="91"/>
      <c r="F16" s="88"/>
      <c r="G16" s="90"/>
      <c r="H16" s="103"/>
      <c r="I16" s="37"/>
      <c r="J16" s="105"/>
      <c r="K16" s="111"/>
      <c r="L16" s="113"/>
      <c r="M16" s="88"/>
      <c r="N16" s="90"/>
    </row>
    <row r="17" spans="1:14" ht="33" customHeight="1">
      <c r="A17" s="79"/>
      <c r="B17" s="38"/>
      <c r="C17" s="81"/>
      <c r="D17" s="83"/>
      <c r="E17" s="85"/>
      <c r="F17" s="87">
        <f t="shared" ref="F17" si="18">IF(C17="(PC、タブレット等)ハードウェア購入費",IF(D17&gt;=150000,150000*E17,D17*E17),D17*E17)</f>
        <v>0</v>
      </c>
      <c r="G17" s="89">
        <f t="shared" ref="G17" si="19">ROUNDDOWN(D17*E17*1.1,0)</f>
        <v>0</v>
      </c>
      <c r="H17" s="102"/>
      <c r="I17" s="36"/>
      <c r="J17" s="104"/>
      <c r="K17" s="110"/>
      <c r="L17" s="112"/>
      <c r="M17" s="87">
        <f t="shared" ref="M17" si="20">IF(J17="(PC、タブレット等)ハードウェア購入費",IF(K17&gt;=150000,150000*L17,K17*L17),K17*L17)</f>
        <v>0</v>
      </c>
      <c r="N17" s="89">
        <f t="shared" ref="N17" si="21">ROUNDDOWN(K17*L17*1.1,0)</f>
        <v>0</v>
      </c>
    </row>
    <row r="18" spans="1:14">
      <c r="A18" s="80"/>
      <c r="B18" s="37"/>
      <c r="C18" s="82"/>
      <c r="D18" s="84"/>
      <c r="E18" s="91"/>
      <c r="F18" s="88"/>
      <c r="G18" s="90"/>
      <c r="H18" s="103"/>
      <c r="I18" s="37"/>
      <c r="J18" s="105"/>
      <c r="K18" s="111"/>
      <c r="L18" s="113"/>
      <c r="M18" s="88"/>
      <c r="N18" s="90"/>
    </row>
    <row r="19" spans="1:14" ht="33" customHeight="1">
      <c r="A19" s="79"/>
      <c r="B19" s="38"/>
      <c r="C19" s="81"/>
      <c r="D19" s="83"/>
      <c r="E19" s="85"/>
      <c r="F19" s="87">
        <f t="shared" ref="F19" si="22">IF(C19="(PC、タブレット等)ハードウェア購入費",IF(D19&gt;=150000,150000*E19,D19*E19),D19*E19)</f>
        <v>0</v>
      </c>
      <c r="G19" s="89">
        <f t="shared" ref="G19" si="23">ROUNDDOWN(D19*E19*1.1,0)</f>
        <v>0</v>
      </c>
      <c r="H19" s="102"/>
      <c r="I19" s="36"/>
      <c r="J19" s="104"/>
      <c r="K19" s="110"/>
      <c r="L19" s="112"/>
      <c r="M19" s="87">
        <f t="shared" ref="M19" si="24">IF(J19="(PC、タブレット等)ハードウェア購入費",IF(K19&gt;=150000,150000*L19,K19*L19),K19*L19)</f>
        <v>0</v>
      </c>
      <c r="N19" s="89">
        <f t="shared" ref="N19" si="25">ROUNDDOWN(K19*L19*1.1,0)</f>
        <v>0</v>
      </c>
    </row>
    <row r="20" spans="1:14">
      <c r="A20" s="80"/>
      <c r="B20" s="37"/>
      <c r="C20" s="92"/>
      <c r="D20" s="84"/>
      <c r="E20" s="91"/>
      <c r="F20" s="88"/>
      <c r="G20" s="90"/>
      <c r="H20" s="103"/>
      <c r="I20" s="37"/>
      <c r="J20" s="105"/>
      <c r="K20" s="111"/>
      <c r="L20" s="113"/>
      <c r="M20" s="88"/>
      <c r="N20" s="90"/>
    </row>
    <row r="21" spans="1:14" ht="33" customHeight="1">
      <c r="A21" s="79"/>
      <c r="B21" s="36"/>
      <c r="C21" s="81"/>
      <c r="D21" s="83"/>
      <c r="E21" s="85"/>
      <c r="F21" s="87">
        <f t="shared" ref="F21" si="26">IF(C21="(PC、タブレット等)ハードウェア購入費",IF(D21&gt;=150000,150000*E21,D21*E21),D21*E21)</f>
        <v>0</v>
      </c>
      <c r="G21" s="89">
        <f t="shared" ref="G21" si="27">ROUNDDOWN(D21*E21*1.1,0)</f>
        <v>0</v>
      </c>
      <c r="H21" s="102"/>
      <c r="I21" s="36"/>
      <c r="J21" s="104"/>
      <c r="K21" s="110"/>
      <c r="L21" s="112"/>
      <c r="M21" s="87">
        <f t="shared" ref="M21" si="28">IF(J21="(PC、タブレット等)ハードウェア購入費",IF(K21&gt;=150000,150000*L21,K21*L21),K21*L21)</f>
        <v>0</v>
      </c>
      <c r="N21" s="89">
        <f t="shared" ref="N21" si="29">ROUNDDOWN(K21*L21*1.1,0)</f>
        <v>0</v>
      </c>
    </row>
    <row r="22" spans="1:14">
      <c r="A22" s="80"/>
      <c r="B22" s="37"/>
      <c r="C22" s="82"/>
      <c r="D22" s="84"/>
      <c r="E22" s="91"/>
      <c r="F22" s="88"/>
      <c r="G22" s="90"/>
      <c r="H22" s="103"/>
      <c r="I22" s="37"/>
      <c r="J22" s="105"/>
      <c r="K22" s="111"/>
      <c r="L22" s="113"/>
      <c r="M22" s="88"/>
      <c r="N22" s="90"/>
    </row>
    <row r="23" spans="1:14" ht="33" customHeight="1">
      <c r="A23" s="79"/>
      <c r="B23" s="38"/>
      <c r="C23" s="81"/>
      <c r="D23" s="93"/>
      <c r="E23" s="85"/>
      <c r="F23" s="87">
        <f t="shared" ref="F23" si="30">IF(C23="(PC、タブレット等)ハードウェア購入費",IF(D23&gt;=150000,150000*E23,D23*E23),D23*E23)</f>
        <v>0</v>
      </c>
      <c r="G23" s="89">
        <f t="shared" ref="G23" si="31">ROUNDDOWN(D23*E23*1.1,0)</f>
        <v>0</v>
      </c>
      <c r="H23" s="102"/>
      <c r="I23" s="36"/>
      <c r="J23" s="104"/>
      <c r="K23" s="110"/>
      <c r="L23" s="112"/>
      <c r="M23" s="87">
        <f t="shared" ref="M23" si="32">IF(J23="(PC、タブレット等)ハードウェア購入費",IF(K23&gt;=150000,150000*L23,K23*L23),K23*L23)</f>
        <v>0</v>
      </c>
      <c r="N23" s="89">
        <f t="shared" ref="N23" si="33">ROUNDDOWN(K23*L23*1.1,0)</f>
        <v>0</v>
      </c>
    </row>
    <row r="24" spans="1:14">
      <c r="A24" s="80"/>
      <c r="B24" s="37"/>
      <c r="C24" s="82"/>
      <c r="D24" s="94"/>
      <c r="E24" s="91"/>
      <c r="F24" s="88"/>
      <c r="G24" s="90"/>
      <c r="H24" s="103"/>
      <c r="I24" s="37"/>
      <c r="J24" s="105"/>
      <c r="K24" s="111"/>
      <c r="L24" s="113"/>
      <c r="M24" s="88"/>
      <c r="N24" s="90"/>
    </row>
    <row r="25" spans="1:14" ht="33" customHeight="1">
      <c r="A25" s="79"/>
      <c r="B25" s="38"/>
      <c r="C25" s="81"/>
      <c r="D25" s="83"/>
      <c r="E25" s="85"/>
      <c r="F25" s="87">
        <f t="shared" ref="F25" si="34">IF(C25="(PC、タブレット等)ハードウェア購入費",IF(D25&gt;=150000,150000*E25,D25*E25),D25*E25)</f>
        <v>0</v>
      </c>
      <c r="G25" s="89">
        <f t="shared" ref="G25" si="35">ROUNDDOWN(D25*E25*1.1,0)</f>
        <v>0</v>
      </c>
      <c r="H25" s="102"/>
      <c r="I25" s="36"/>
      <c r="J25" s="104"/>
      <c r="K25" s="110"/>
      <c r="L25" s="112"/>
      <c r="M25" s="87">
        <f t="shared" ref="M25" si="36">IF(J25="(PC、タブレット等)ハードウェア購入費",IF(K25&gt;=150000,150000*L25,K25*L25),K25*L25)</f>
        <v>0</v>
      </c>
      <c r="N25" s="89">
        <f t="shared" ref="N25" si="37">ROUNDDOWN(K25*L25*1.1,0)</f>
        <v>0</v>
      </c>
    </row>
    <row r="26" spans="1:14">
      <c r="A26" s="80"/>
      <c r="B26" s="37"/>
      <c r="C26" s="82"/>
      <c r="D26" s="84"/>
      <c r="E26" s="91"/>
      <c r="F26" s="88"/>
      <c r="G26" s="90"/>
      <c r="H26" s="103"/>
      <c r="I26" s="37"/>
      <c r="J26" s="105"/>
      <c r="K26" s="111"/>
      <c r="L26" s="113"/>
      <c r="M26" s="88"/>
      <c r="N26" s="90"/>
    </row>
    <row r="27" spans="1:14" ht="33" customHeight="1">
      <c r="A27" s="79"/>
      <c r="B27" s="38"/>
      <c r="C27" s="81"/>
      <c r="D27" s="83"/>
      <c r="E27" s="85"/>
      <c r="F27" s="87">
        <f t="shared" ref="F27" si="38">IF(C27="(PC、タブレット等)ハードウェア購入費",IF(D27&gt;=150000,150000*E27,D27*E27),D27*E27)</f>
        <v>0</v>
      </c>
      <c r="G27" s="89">
        <f t="shared" ref="G27" si="39">ROUNDDOWN(D27*E27*1.1,0)</f>
        <v>0</v>
      </c>
      <c r="H27" s="102"/>
      <c r="I27" s="36"/>
      <c r="J27" s="104"/>
      <c r="K27" s="110"/>
      <c r="L27" s="112"/>
      <c r="M27" s="87">
        <f t="shared" ref="M27" si="40">IF(J27="(PC、タブレット等)ハードウェア購入費",IF(K27&gt;=150000,150000*L27,K27*L27),K27*L27)</f>
        <v>0</v>
      </c>
      <c r="N27" s="89">
        <f t="shared" ref="N27" si="41">ROUNDDOWN(K27*L27*1.1,0)</f>
        <v>0</v>
      </c>
    </row>
    <row r="28" spans="1:14">
      <c r="A28" s="80"/>
      <c r="B28" s="37"/>
      <c r="C28" s="82"/>
      <c r="D28" s="84"/>
      <c r="E28" s="91"/>
      <c r="F28" s="88"/>
      <c r="G28" s="90"/>
      <c r="H28" s="103"/>
      <c r="I28" s="37"/>
      <c r="J28" s="105"/>
      <c r="K28" s="111"/>
      <c r="L28" s="113"/>
      <c r="M28" s="88"/>
      <c r="N28" s="90"/>
    </row>
    <row r="29" spans="1:14" ht="33" customHeight="1">
      <c r="A29" s="79"/>
      <c r="B29" s="38"/>
      <c r="C29" s="81"/>
      <c r="D29" s="83"/>
      <c r="E29" s="85"/>
      <c r="F29" s="87">
        <f t="shared" ref="F29" si="42">IF(C29="(PC、タブレット等)ハードウェア購入費",IF(D29&gt;=150000,150000*E29,D29*E29),D29*E29)</f>
        <v>0</v>
      </c>
      <c r="G29" s="89">
        <f t="shared" ref="G29" si="43">ROUNDDOWN(D29*E29*1.1,0)</f>
        <v>0</v>
      </c>
      <c r="H29" s="102"/>
      <c r="I29" s="36"/>
      <c r="J29" s="104"/>
      <c r="K29" s="110"/>
      <c r="L29" s="112"/>
      <c r="M29" s="87">
        <f t="shared" ref="M29" si="44">IF(J29="(PC、タブレット等)ハードウェア購入費",IF(K29&gt;=150000,150000*L29,K29*L29),K29*L29)</f>
        <v>0</v>
      </c>
      <c r="N29" s="89">
        <f t="shared" ref="N29" si="45">ROUNDDOWN(K29*L29*1.1,0)</f>
        <v>0</v>
      </c>
    </row>
    <row r="30" spans="1:14">
      <c r="A30" s="80"/>
      <c r="B30" s="37"/>
      <c r="C30" s="82"/>
      <c r="D30" s="84"/>
      <c r="E30" s="91"/>
      <c r="F30" s="88"/>
      <c r="G30" s="90"/>
      <c r="H30" s="103"/>
      <c r="I30" s="37"/>
      <c r="J30" s="105"/>
      <c r="K30" s="111"/>
      <c r="L30" s="113"/>
      <c r="M30" s="88"/>
      <c r="N30" s="90"/>
    </row>
    <row r="31" spans="1:14" ht="33" customHeight="1">
      <c r="A31" s="79"/>
      <c r="B31" s="38"/>
      <c r="C31" s="81"/>
      <c r="D31" s="83"/>
      <c r="E31" s="85"/>
      <c r="F31" s="87">
        <f t="shared" ref="F31" si="46">IF(C31="(PC、タブレット等)ハードウェア購入費",IF(D31&gt;=150000,150000*E31,D31*E31),D31*E31)</f>
        <v>0</v>
      </c>
      <c r="G31" s="89">
        <f t="shared" ref="G31" si="47">ROUNDDOWN(D31*E31*1.1,0)</f>
        <v>0</v>
      </c>
      <c r="H31" s="102"/>
      <c r="I31" s="36"/>
      <c r="J31" s="104"/>
      <c r="K31" s="110"/>
      <c r="L31" s="112"/>
      <c r="M31" s="87">
        <f t="shared" ref="M31" si="48">IF(J31="(PC、タブレット等)ハードウェア購入費",IF(K31&gt;=150000,150000*L31,K31*L31),K31*L31)</f>
        <v>0</v>
      </c>
      <c r="N31" s="89">
        <f t="shared" ref="N31" si="49">ROUNDDOWN(K31*L31*1.1,0)</f>
        <v>0</v>
      </c>
    </row>
    <row r="32" spans="1:14">
      <c r="A32" s="80"/>
      <c r="B32" s="37"/>
      <c r="C32" s="92"/>
      <c r="D32" s="84"/>
      <c r="E32" s="91"/>
      <c r="F32" s="88"/>
      <c r="G32" s="90"/>
      <c r="H32" s="103"/>
      <c r="I32" s="37"/>
      <c r="J32" s="105"/>
      <c r="K32" s="111"/>
      <c r="L32" s="113"/>
      <c r="M32" s="88"/>
      <c r="N32" s="90"/>
    </row>
    <row r="33" spans="1:14" ht="33" customHeight="1">
      <c r="A33" s="79"/>
      <c r="B33" s="38"/>
      <c r="C33" s="81"/>
      <c r="D33" s="83"/>
      <c r="E33" s="85"/>
      <c r="F33" s="87">
        <f t="shared" ref="F33" si="50">IF(C33="(PC、タブレット等)ハードウェア購入費",IF(D33&gt;=150000,150000*E33,D33*E33),D33*E33)</f>
        <v>0</v>
      </c>
      <c r="G33" s="89">
        <f t="shared" ref="G33" si="51">ROUNDDOWN(D33*E33*1.1,0)</f>
        <v>0</v>
      </c>
      <c r="H33" s="102"/>
      <c r="I33" s="36"/>
      <c r="J33" s="104"/>
      <c r="K33" s="110"/>
      <c r="L33" s="112"/>
      <c r="M33" s="87">
        <f t="shared" ref="M33" si="52">IF(J33="(PC、タブレット等)ハードウェア購入費",IF(K33&gt;=150000,150000*L33,K33*L33),K33*L33)</f>
        <v>0</v>
      </c>
      <c r="N33" s="89">
        <f t="shared" ref="N33" si="53">ROUNDDOWN(K33*L33*1.1,0)</f>
        <v>0</v>
      </c>
    </row>
    <row r="34" spans="1:14">
      <c r="A34" s="80"/>
      <c r="B34" s="37"/>
      <c r="C34" s="82"/>
      <c r="D34" s="84"/>
      <c r="E34" s="91"/>
      <c r="F34" s="88"/>
      <c r="G34" s="90"/>
      <c r="H34" s="114"/>
      <c r="I34" s="37"/>
      <c r="J34" s="105"/>
      <c r="K34" s="111"/>
      <c r="L34" s="113"/>
      <c r="M34" s="88"/>
      <c r="N34" s="90"/>
    </row>
    <row r="35" spans="1:14" ht="33" customHeight="1">
      <c r="A35" s="79"/>
      <c r="B35" s="38"/>
      <c r="C35" s="81"/>
      <c r="D35" s="83"/>
      <c r="E35" s="85"/>
      <c r="F35" s="87">
        <f t="shared" ref="F35" si="54">IF(C35="(PC、タブレット等)ハードウェア購入費",IF(D35&gt;=150000,150000*E35,D35*E35),D35*E35)</f>
        <v>0</v>
      </c>
      <c r="G35" s="89">
        <f t="shared" ref="G35" si="55">ROUNDDOWN(D35*E35*1.1,0)</f>
        <v>0</v>
      </c>
      <c r="H35" s="115"/>
      <c r="I35" s="36"/>
      <c r="J35" s="104"/>
      <c r="K35" s="110"/>
      <c r="L35" s="112"/>
      <c r="M35" s="87">
        <f t="shared" ref="M35" si="56">IF(J35="(PC、タブレット等)ハードウェア購入費",IF(K35&gt;=150000,150000*L35,K35*L35),K35*L35)</f>
        <v>0</v>
      </c>
      <c r="N35" s="89">
        <f t="shared" ref="N35" si="57">ROUNDDOWN(K35*L35*1.1,0)</f>
        <v>0</v>
      </c>
    </row>
    <row r="36" spans="1:14">
      <c r="A36" s="80"/>
      <c r="B36" s="37"/>
      <c r="C36" s="82"/>
      <c r="D36" s="84"/>
      <c r="E36" s="86"/>
      <c r="F36" s="88"/>
      <c r="G36" s="90"/>
      <c r="H36" s="103"/>
      <c r="I36" s="37"/>
      <c r="J36" s="105"/>
      <c r="K36" s="111"/>
      <c r="L36" s="113"/>
      <c r="M36" s="88"/>
      <c r="N36" s="90"/>
    </row>
    <row r="37" spans="1:14" ht="33" customHeight="1">
      <c r="A37" s="79"/>
      <c r="B37" s="38"/>
      <c r="C37" s="81"/>
      <c r="D37" s="83"/>
      <c r="E37" s="85"/>
      <c r="F37" s="87">
        <f t="shared" ref="F37" si="58">IF(C37="(PC、タブレット等)ハードウェア購入費",IF(D37&gt;=150000,150000*E37,D37*E37),D37*E37)</f>
        <v>0</v>
      </c>
      <c r="G37" s="89">
        <f t="shared" ref="G37" si="59">ROUNDDOWN(D37*E37*1.1,0)</f>
        <v>0</v>
      </c>
      <c r="H37" s="102"/>
      <c r="I37" s="36"/>
      <c r="J37" s="104"/>
      <c r="K37" s="110"/>
      <c r="L37" s="112"/>
      <c r="M37" s="87">
        <f t="shared" ref="M37" si="60">IF(J37="(PC、タブレット等)ハードウェア購入費",IF(K37&gt;=150000,150000*L37,K37*L37),K37*L37)</f>
        <v>0</v>
      </c>
      <c r="N37" s="89">
        <f t="shared" ref="N37" si="61">ROUNDDOWN(K37*L37*1.1,0)</f>
        <v>0</v>
      </c>
    </row>
    <row r="38" spans="1:14">
      <c r="A38" s="80"/>
      <c r="B38" s="37"/>
      <c r="C38" s="82"/>
      <c r="D38" s="84"/>
      <c r="E38" s="91"/>
      <c r="F38" s="88"/>
      <c r="G38" s="90"/>
      <c r="H38" s="103"/>
      <c r="I38" s="37"/>
      <c r="J38" s="105"/>
      <c r="K38" s="111"/>
      <c r="L38" s="113"/>
      <c r="M38" s="88"/>
      <c r="N38" s="90"/>
    </row>
    <row r="39" spans="1:14" ht="33" customHeight="1">
      <c r="A39" s="79"/>
      <c r="B39" s="38"/>
      <c r="C39" s="81"/>
      <c r="D39" s="83"/>
      <c r="E39" s="85"/>
      <c r="F39" s="87">
        <f t="shared" ref="F39" si="62">IF(C39="(PC、タブレット等)ハードウェア購入費",IF(D39&gt;=150000,150000*E39,D39*E39),D39*E39)</f>
        <v>0</v>
      </c>
      <c r="G39" s="89">
        <f t="shared" ref="G39" si="63">ROUNDDOWN(D39*E39*1.1,0)</f>
        <v>0</v>
      </c>
      <c r="H39" s="102"/>
      <c r="I39" s="36"/>
      <c r="J39" s="104"/>
      <c r="K39" s="110"/>
      <c r="L39" s="112"/>
      <c r="M39" s="87">
        <f t="shared" ref="M39" si="64">IF(J39="(PC、タブレット等)ハードウェア購入費",IF(K39&gt;=150000,150000*L39,K39*L39),K39*L39)</f>
        <v>0</v>
      </c>
      <c r="N39" s="89">
        <f t="shared" ref="N39" si="65">ROUNDDOWN(K39*L39*1.1,0)</f>
        <v>0</v>
      </c>
    </row>
    <row r="40" spans="1:14">
      <c r="A40" s="80"/>
      <c r="B40" s="37"/>
      <c r="C40" s="82"/>
      <c r="D40" s="84"/>
      <c r="E40" s="91"/>
      <c r="F40" s="88"/>
      <c r="G40" s="90"/>
      <c r="H40" s="103"/>
      <c r="I40" s="37"/>
      <c r="J40" s="105"/>
      <c r="K40" s="111"/>
      <c r="L40" s="113"/>
      <c r="M40" s="88"/>
      <c r="N40" s="90"/>
    </row>
    <row r="41" spans="1:14" ht="33" customHeight="1">
      <c r="A41" s="79"/>
      <c r="B41" s="38"/>
      <c r="C41" s="81"/>
      <c r="D41" s="83"/>
      <c r="E41" s="85"/>
      <c r="F41" s="87">
        <f t="shared" ref="F41" si="66">IF(C41="(PC、タブレット等)ハードウェア購入費",IF(D41&gt;=150000,150000*E41,D41*E41),D41*E41)</f>
        <v>0</v>
      </c>
      <c r="G41" s="89">
        <f t="shared" ref="G41" si="67">ROUNDDOWN(D41*E41*1.1,0)</f>
        <v>0</v>
      </c>
      <c r="H41" s="102"/>
      <c r="I41" s="36"/>
      <c r="J41" s="104"/>
      <c r="K41" s="110"/>
      <c r="L41" s="112"/>
      <c r="M41" s="87">
        <f t="shared" ref="M41" si="68">IF(J41="(PC、タブレット等)ハードウェア購入費",IF(K41&gt;=150000,150000*L41,K41*L41),K41*L41)</f>
        <v>0</v>
      </c>
      <c r="N41" s="89">
        <f t="shared" ref="N41" si="69">ROUNDDOWN(K41*L41*1.1,0)</f>
        <v>0</v>
      </c>
    </row>
    <row r="42" spans="1:14">
      <c r="A42" s="80"/>
      <c r="B42" s="37"/>
      <c r="C42" s="82"/>
      <c r="D42" s="84"/>
      <c r="E42" s="91"/>
      <c r="F42" s="88"/>
      <c r="G42" s="90"/>
      <c r="H42" s="103"/>
      <c r="I42" s="37"/>
      <c r="J42" s="105"/>
      <c r="K42" s="111"/>
      <c r="L42" s="113"/>
      <c r="M42" s="88"/>
      <c r="N42" s="90"/>
    </row>
    <row r="43" spans="1:14" ht="33" customHeight="1">
      <c r="A43" s="79"/>
      <c r="B43" s="38"/>
      <c r="C43" s="81"/>
      <c r="D43" s="83"/>
      <c r="E43" s="85"/>
      <c r="F43" s="87">
        <f>IF(C43="(PC、タブレット等)ハードウェア購入費",IF(D43&gt;=150000,150000*E43,D43*E43),D43*E43)</f>
        <v>0</v>
      </c>
      <c r="G43" s="89">
        <f t="shared" ref="G43" si="70">ROUNDDOWN(D43*E43*1.1,0)</f>
        <v>0</v>
      </c>
      <c r="H43" s="102"/>
      <c r="I43" s="36"/>
      <c r="J43" s="104"/>
      <c r="K43" s="110"/>
      <c r="L43" s="112"/>
      <c r="M43" s="87">
        <f>IF(J43="(PC、タブレット等)ハードウェア購入費",IF(K43&gt;=150000,150000*L43,K43*L43),K43*L43)</f>
        <v>0</v>
      </c>
      <c r="N43" s="89">
        <f t="shared" ref="N43" si="71">ROUNDDOWN(K43*L43*1.1,0)</f>
        <v>0</v>
      </c>
    </row>
    <row r="44" spans="1:14">
      <c r="A44" s="80"/>
      <c r="B44" s="37"/>
      <c r="C44" s="82"/>
      <c r="D44" s="84"/>
      <c r="E44" s="91"/>
      <c r="F44" s="88"/>
      <c r="G44" s="90"/>
      <c r="H44" s="103"/>
      <c r="I44" s="37"/>
      <c r="J44" s="105"/>
      <c r="K44" s="111"/>
      <c r="L44" s="113"/>
      <c r="M44" s="88"/>
      <c r="N44" s="90"/>
    </row>
    <row r="45" spans="1:14" ht="33" customHeight="1">
      <c r="A45" s="79"/>
      <c r="B45" s="38"/>
      <c r="C45" s="81"/>
      <c r="D45" s="83"/>
      <c r="E45" s="85"/>
      <c r="F45" s="87">
        <f t="shared" ref="F45" si="72">IF(C45="(PC、タブレット等)ハードウェア購入費",IF(D45&gt;=150000,150000*E45,D45*E45),D45*E45)</f>
        <v>0</v>
      </c>
      <c r="G45" s="89">
        <f t="shared" ref="G45" si="73">ROUNDDOWN(D45*E45*1.1,0)</f>
        <v>0</v>
      </c>
      <c r="H45" s="102"/>
      <c r="I45" s="36"/>
      <c r="J45" s="104"/>
      <c r="K45" s="110"/>
      <c r="L45" s="112"/>
      <c r="M45" s="87">
        <f t="shared" ref="M45" si="74">IF(J45="(PC、タブレット等)ハードウェア購入費",IF(K45&gt;=150000,150000*L45,K45*L45),K45*L45)</f>
        <v>0</v>
      </c>
      <c r="N45" s="89">
        <f t="shared" ref="N45" si="75">ROUNDDOWN(K45*L45*1.1,0)</f>
        <v>0</v>
      </c>
    </row>
    <row r="46" spans="1:14">
      <c r="A46" s="80"/>
      <c r="B46" s="37"/>
      <c r="C46" s="92"/>
      <c r="D46" s="84"/>
      <c r="E46" s="91"/>
      <c r="F46" s="88"/>
      <c r="G46" s="90"/>
      <c r="H46" s="103"/>
      <c r="I46" s="37"/>
      <c r="J46" s="105"/>
      <c r="K46" s="111"/>
      <c r="L46" s="113"/>
      <c r="M46" s="88"/>
      <c r="N46" s="90"/>
    </row>
    <row r="47" spans="1:14" ht="33" customHeight="1">
      <c r="A47" s="79"/>
      <c r="B47" s="36"/>
      <c r="C47" s="81"/>
      <c r="D47" s="83"/>
      <c r="E47" s="85"/>
      <c r="F47" s="87">
        <f t="shared" ref="F47" si="76">IF(C47="(PC、タブレット等)ハードウェア購入費",IF(D47&gt;=150000,150000*E47,D47*E47),D47*E47)</f>
        <v>0</v>
      </c>
      <c r="G47" s="89">
        <f t="shared" ref="G47" si="77">ROUNDDOWN(D47*E47*1.1,0)</f>
        <v>0</v>
      </c>
      <c r="H47" s="102"/>
      <c r="I47" s="36"/>
      <c r="J47" s="104"/>
      <c r="K47" s="110"/>
      <c r="L47" s="112"/>
      <c r="M47" s="87">
        <f t="shared" ref="M47" si="78">IF(J47="(PC、タブレット等)ハードウェア購入費",IF(K47&gt;=150000,150000*L47,K47*L47),K47*L47)</f>
        <v>0</v>
      </c>
      <c r="N47" s="89">
        <f t="shared" ref="N47" si="79">ROUNDDOWN(K47*L47*1.1,0)</f>
        <v>0</v>
      </c>
    </row>
    <row r="48" spans="1:14">
      <c r="A48" s="80"/>
      <c r="B48" s="37"/>
      <c r="C48" s="92"/>
      <c r="D48" s="84"/>
      <c r="E48" s="91"/>
      <c r="F48" s="88"/>
      <c r="G48" s="90"/>
      <c r="H48" s="103"/>
      <c r="I48" s="37"/>
      <c r="J48" s="105"/>
      <c r="K48" s="111"/>
      <c r="L48" s="113"/>
      <c r="M48" s="88"/>
      <c r="N48" s="90"/>
    </row>
    <row r="49" spans="1:14" ht="33" customHeight="1">
      <c r="A49" s="79"/>
      <c r="B49" s="38"/>
      <c r="C49" s="81"/>
      <c r="D49" s="83"/>
      <c r="E49" s="85"/>
      <c r="F49" s="87">
        <f t="shared" ref="F49" si="80">IF(C49="(PC、タブレット等)ハードウェア購入費",IF(D49&gt;=150000,150000*E49,D49*E49),D49*E49)</f>
        <v>0</v>
      </c>
      <c r="G49" s="89">
        <f t="shared" ref="G49" si="81">ROUNDDOWN(D49*E49*1.1,0)</f>
        <v>0</v>
      </c>
      <c r="H49" s="102"/>
      <c r="I49" s="36"/>
      <c r="J49" s="104"/>
      <c r="K49" s="110"/>
      <c r="L49" s="112"/>
      <c r="M49" s="87">
        <f t="shared" ref="M49" si="82">IF(J49="(PC、タブレット等)ハードウェア購入費",IF(K49&gt;=150000,150000*L49,K49*L49),K49*L49)</f>
        <v>0</v>
      </c>
      <c r="N49" s="89">
        <f t="shared" ref="N49" si="83">ROUNDDOWN(K49*L49*1.1,0)</f>
        <v>0</v>
      </c>
    </row>
    <row r="50" spans="1:14">
      <c r="A50" s="80"/>
      <c r="B50" s="37"/>
      <c r="C50" s="92"/>
      <c r="D50" s="84"/>
      <c r="E50" s="91"/>
      <c r="F50" s="88"/>
      <c r="G50" s="90"/>
      <c r="H50" s="103"/>
      <c r="I50" s="37"/>
      <c r="J50" s="105"/>
      <c r="K50" s="111"/>
      <c r="L50" s="113"/>
      <c r="M50" s="88"/>
      <c r="N50" s="90"/>
    </row>
    <row r="51" spans="1:14" ht="33" customHeight="1">
      <c r="A51" s="79"/>
      <c r="B51" s="36"/>
      <c r="C51" s="81"/>
      <c r="D51" s="83"/>
      <c r="E51" s="85"/>
      <c r="F51" s="87">
        <f t="shared" ref="F51" si="84">IF(C51="(PC、タブレット等)ハードウェア購入費",IF(D51&gt;=150000,150000*E51,D51*E51),D51*E51)</f>
        <v>0</v>
      </c>
      <c r="G51" s="89">
        <f t="shared" ref="G51" si="85">ROUNDDOWN(D51*E51*1.1,0)</f>
        <v>0</v>
      </c>
      <c r="H51" s="102"/>
      <c r="I51" s="36"/>
      <c r="J51" s="104"/>
      <c r="K51" s="110"/>
      <c r="L51" s="112"/>
      <c r="M51" s="87">
        <f t="shared" ref="M51" si="86">IF(J51="(PC、タブレット等)ハードウェア購入費",IF(K51&gt;=150000,150000*L51,K51*L51),K51*L51)</f>
        <v>0</v>
      </c>
      <c r="N51" s="89">
        <f t="shared" ref="N51" si="87">ROUNDDOWN(K51*L51*1.1,0)</f>
        <v>0</v>
      </c>
    </row>
    <row r="52" spans="1:14">
      <c r="A52" s="80"/>
      <c r="B52" s="37"/>
      <c r="C52" s="92"/>
      <c r="D52" s="84"/>
      <c r="E52" s="91"/>
      <c r="F52" s="88"/>
      <c r="G52" s="90"/>
      <c r="H52" s="103"/>
      <c r="I52" s="37"/>
      <c r="J52" s="105"/>
      <c r="K52" s="111"/>
      <c r="L52" s="113"/>
      <c r="M52" s="88"/>
      <c r="N52" s="90"/>
    </row>
    <row r="53" spans="1:14" ht="33" customHeight="1">
      <c r="A53" s="79"/>
      <c r="B53" s="38"/>
      <c r="C53" s="81"/>
      <c r="D53" s="83"/>
      <c r="E53" s="85"/>
      <c r="F53" s="87">
        <f t="shared" ref="F53" si="88">IF(C53="(PC、タブレット等)ハードウェア購入費",IF(D53&gt;=150000,150000*E53,D53*E53),D53*E53)</f>
        <v>0</v>
      </c>
      <c r="G53" s="89">
        <f t="shared" ref="G53" si="89">ROUNDDOWN(D53*E53*1.1,0)</f>
        <v>0</v>
      </c>
      <c r="H53" s="102"/>
      <c r="I53" s="36"/>
      <c r="J53" s="104"/>
      <c r="K53" s="110"/>
      <c r="L53" s="112"/>
      <c r="M53" s="87">
        <f t="shared" ref="M53" si="90">IF(J53="(PC、タブレット等)ハードウェア購入費",IF(K53&gt;=150000,150000*L53,K53*L53),K53*L53)</f>
        <v>0</v>
      </c>
      <c r="N53" s="89">
        <f t="shared" ref="N53" si="91">ROUNDDOWN(K53*L53*1.1,0)</f>
        <v>0</v>
      </c>
    </row>
    <row r="54" spans="1:14">
      <c r="A54" s="80"/>
      <c r="B54" s="37"/>
      <c r="C54" s="92"/>
      <c r="D54" s="84"/>
      <c r="E54" s="91"/>
      <c r="F54" s="88"/>
      <c r="G54" s="90"/>
      <c r="H54" s="103"/>
      <c r="I54" s="37"/>
      <c r="J54" s="105"/>
      <c r="K54" s="111"/>
      <c r="L54" s="113"/>
      <c r="M54" s="88"/>
      <c r="N54" s="90"/>
    </row>
    <row r="55" spans="1:14" ht="33" customHeight="1">
      <c r="A55" s="79"/>
      <c r="B55" s="36"/>
      <c r="C55" s="81"/>
      <c r="D55" s="83"/>
      <c r="E55" s="85"/>
      <c r="F55" s="87">
        <f t="shared" ref="F55" si="92">IF(C55="(PC、タブレット等)ハードウェア購入費",IF(D55&gt;=150000,150000*E55,D55*E55),D55*E55)</f>
        <v>0</v>
      </c>
      <c r="G55" s="89">
        <f t="shared" ref="G55" si="93">ROUNDDOWN(D55*E55*1.1,0)</f>
        <v>0</v>
      </c>
      <c r="H55" s="102"/>
      <c r="I55" s="36"/>
      <c r="J55" s="104"/>
      <c r="K55" s="110"/>
      <c r="L55" s="112"/>
      <c r="M55" s="87">
        <f t="shared" ref="M55" si="94">IF(J55="(PC、タブレット等)ハードウェア購入費",IF(K55&gt;=150000,150000*L55,K55*L55),K55*L55)</f>
        <v>0</v>
      </c>
      <c r="N55" s="89">
        <f t="shared" ref="N55" si="95">ROUNDDOWN(K55*L55*1.1,0)</f>
        <v>0</v>
      </c>
    </row>
    <row r="56" spans="1:14">
      <c r="A56" s="80"/>
      <c r="B56" s="37"/>
      <c r="C56" s="92"/>
      <c r="D56" s="84"/>
      <c r="E56" s="91"/>
      <c r="F56" s="88"/>
      <c r="G56" s="90"/>
      <c r="H56" s="103"/>
      <c r="I56" s="37"/>
      <c r="J56" s="105"/>
      <c r="K56" s="111"/>
      <c r="L56" s="113"/>
      <c r="M56" s="88"/>
      <c r="N56" s="90"/>
    </row>
    <row r="57" spans="1:14" ht="33" customHeight="1">
      <c r="A57" s="79"/>
      <c r="B57" s="36"/>
      <c r="C57" s="81"/>
      <c r="D57" s="83"/>
      <c r="E57" s="85"/>
      <c r="F57" s="87">
        <f t="shared" ref="F57" si="96">IF(C57="(PC、タブレット等)ハードウェア購入費",IF(D57&gt;=150000,150000*E57,D57*E57),D57*E57)</f>
        <v>0</v>
      </c>
      <c r="G57" s="89">
        <f t="shared" ref="G57" si="97">ROUNDDOWN(D57*E57*1.1,0)</f>
        <v>0</v>
      </c>
      <c r="H57" s="102"/>
      <c r="I57" s="36"/>
      <c r="J57" s="104"/>
      <c r="K57" s="110"/>
      <c r="L57" s="112"/>
      <c r="M57" s="87">
        <f t="shared" ref="M57" si="98">IF(J57="(PC、タブレット等)ハードウェア購入費",IF(K57&gt;=150000,150000*L57,K57*L57),K57*L57)</f>
        <v>0</v>
      </c>
      <c r="N57" s="89">
        <f t="shared" ref="N57" si="99">ROUNDDOWN(K57*L57*1.1,0)</f>
        <v>0</v>
      </c>
    </row>
    <row r="58" spans="1:14">
      <c r="A58" s="80"/>
      <c r="B58" s="37"/>
      <c r="C58" s="92"/>
      <c r="D58" s="84"/>
      <c r="E58" s="91"/>
      <c r="F58" s="88"/>
      <c r="G58" s="90"/>
      <c r="H58" s="103"/>
      <c r="I58" s="37"/>
      <c r="J58" s="105"/>
      <c r="K58" s="111"/>
      <c r="L58" s="113"/>
      <c r="M58" s="88"/>
      <c r="N58" s="90"/>
    </row>
    <row r="59" spans="1:14" ht="33" customHeight="1">
      <c r="A59" s="79"/>
      <c r="B59" s="38"/>
      <c r="C59" s="81"/>
      <c r="D59" s="83"/>
      <c r="E59" s="85"/>
      <c r="F59" s="87">
        <f t="shared" ref="F59" si="100">IF(C59="(PC、タブレット等)ハードウェア購入費",IF(D59&gt;=150000,150000*E59,D59*E59),D59*E59)</f>
        <v>0</v>
      </c>
      <c r="G59" s="89">
        <f t="shared" ref="G59" si="101">ROUNDDOWN(D59*E59*1.1,0)</f>
        <v>0</v>
      </c>
      <c r="H59" s="102"/>
      <c r="I59" s="36"/>
      <c r="J59" s="104"/>
      <c r="K59" s="110"/>
      <c r="L59" s="112"/>
      <c r="M59" s="87">
        <f t="shared" ref="M59" si="102">IF(J59="(PC、タブレット等)ハードウェア購入費",IF(K59&gt;=150000,150000*L59,K59*L59),K59*L59)</f>
        <v>0</v>
      </c>
      <c r="N59" s="89">
        <f t="shared" ref="N59" si="103">ROUNDDOWN(K59*L59*1.1,0)</f>
        <v>0</v>
      </c>
    </row>
    <row r="60" spans="1:14">
      <c r="A60" s="80"/>
      <c r="B60" s="37"/>
      <c r="C60" s="92"/>
      <c r="D60" s="84"/>
      <c r="E60" s="91"/>
      <c r="F60" s="88"/>
      <c r="G60" s="90"/>
      <c r="H60" s="103"/>
      <c r="I60" s="37"/>
      <c r="J60" s="105"/>
      <c r="K60" s="111"/>
      <c r="L60" s="113"/>
      <c r="M60" s="88"/>
      <c r="N60" s="90"/>
    </row>
    <row r="61" spans="1:14" ht="33" customHeight="1">
      <c r="A61" s="79"/>
      <c r="B61" s="36"/>
      <c r="C61" s="81"/>
      <c r="D61" s="83"/>
      <c r="E61" s="85"/>
      <c r="F61" s="87">
        <f t="shared" ref="F61" si="104">IF(C61="(PC、タブレット等)ハードウェア購入費",IF(D61&gt;=150000,150000*E61,D61*E61),D61*E61)</f>
        <v>0</v>
      </c>
      <c r="G61" s="89">
        <f t="shared" ref="G61" si="105">ROUNDDOWN(D61*E61*1.1,0)</f>
        <v>0</v>
      </c>
      <c r="H61" s="102"/>
      <c r="I61" s="36"/>
      <c r="J61" s="104"/>
      <c r="K61" s="110"/>
      <c r="L61" s="112"/>
      <c r="M61" s="87">
        <f t="shared" ref="M61" si="106">IF(J61="(PC、タブレット等)ハードウェア購入費",IF(K61&gt;=150000,150000*L61,K61*L61),K61*L61)</f>
        <v>0</v>
      </c>
      <c r="N61" s="89">
        <f t="shared" ref="N61" si="107">ROUNDDOWN(K61*L61*1.1,0)</f>
        <v>0</v>
      </c>
    </row>
    <row r="62" spans="1:14">
      <c r="A62" s="80"/>
      <c r="B62" s="37"/>
      <c r="C62" s="92"/>
      <c r="D62" s="84"/>
      <c r="E62" s="91"/>
      <c r="F62" s="88"/>
      <c r="G62" s="90"/>
      <c r="H62" s="103"/>
      <c r="I62" s="37"/>
      <c r="J62" s="105"/>
      <c r="K62" s="111"/>
      <c r="L62" s="113"/>
      <c r="M62" s="88"/>
      <c r="N62" s="90"/>
    </row>
    <row r="63" spans="1:14" ht="33" customHeight="1">
      <c r="A63" s="79"/>
      <c r="B63" s="38"/>
      <c r="C63" s="81"/>
      <c r="D63" s="83"/>
      <c r="E63" s="85"/>
      <c r="F63" s="87">
        <f t="shared" ref="F63" si="108">IF(C63="(PC、タブレット等)ハードウェア購入費",IF(D63&gt;=150000,150000*E63,D63*E63),D63*E63)</f>
        <v>0</v>
      </c>
      <c r="G63" s="89">
        <f t="shared" ref="G63" si="109">ROUNDDOWN(D63*E63*1.1,0)</f>
        <v>0</v>
      </c>
      <c r="H63" s="102"/>
      <c r="I63" s="36"/>
      <c r="J63" s="104"/>
      <c r="K63" s="110"/>
      <c r="L63" s="112"/>
      <c r="M63" s="87">
        <f t="shared" ref="M63" si="110">IF(J63="(PC、タブレット等)ハードウェア購入費",IF(K63&gt;=150000,150000*L63,K63*L63),K63*L63)</f>
        <v>0</v>
      </c>
      <c r="N63" s="89">
        <f t="shared" ref="N63" si="111">ROUNDDOWN(K63*L63*1.1,0)</f>
        <v>0</v>
      </c>
    </row>
    <row r="64" spans="1:14">
      <c r="A64" s="80"/>
      <c r="B64" s="37"/>
      <c r="C64" s="82"/>
      <c r="D64" s="84"/>
      <c r="E64" s="91"/>
      <c r="F64" s="88"/>
      <c r="G64" s="90"/>
      <c r="H64" s="103"/>
      <c r="I64" s="37"/>
      <c r="J64" s="105"/>
      <c r="K64" s="111"/>
      <c r="L64" s="113"/>
      <c r="M64" s="88"/>
      <c r="N64" s="90"/>
    </row>
    <row r="65" spans="1:14" ht="33" customHeight="1">
      <c r="A65" s="79"/>
      <c r="B65" s="38"/>
      <c r="C65" s="81"/>
      <c r="D65" s="83"/>
      <c r="E65" s="85"/>
      <c r="F65" s="87">
        <f t="shared" ref="F65" si="112">IF(C65="(PC、タブレット等)ハードウェア購入費",IF(D65&gt;=150000,150000*E65,D65*E65),D65*E65)</f>
        <v>0</v>
      </c>
      <c r="G65" s="89">
        <f t="shared" ref="G65" si="113">ROUNDDOWN(D65*E65*1.1,0)</f>
        <v>0</v>
      </c>
      <c r="H65" s="102"/>
      <c r="I65" s="36"/>
      <c r="J65" s="104"/>
      <c r="K65" s="110"/>
      <c r="L65" s="112"/>
      <c r="M65" s="87">
        <f t="shared" ref="M65" si="114">IF(J65="(PC、タブレット等)ハードウェア購入費",IF(K65&gt;=150000,150000*L65,K65*L65),K65*L65)</f>
        <v>0</v>
      </c>
      <c r="N65" s="89">
        <f t="shared" ref="N65" si="115">ROUNDDOWN(K65*L65*1.1,0)</f>
        <v>0</v>
      </c>
    </row>
    <row r="66" spans="1:14">
      <c r="A66" s="80"/>
      <c r="B66" s="37"/>
      <c r="C66" s="82"/>
      <c r="D66" s="84"/>
      <c r="E66" s="91"/>
      <c r="F66" s="88"/>
      <c r="G66" s="90"/>
      <c r="H66" s="103"/>
      <c r="I66" s="37"/>
      <c r="J66" s="105"/>
      <c r="K66" s="111"/>
      <c r="L66" s="113"/>
      <c r="M66" s="88"/>
      <c r="N66" s="90"/>
    </row>
    <row r="67" spans="1:14" ht="33" customHeight="1">
      <c r="A67" s="79"/>
      <c r="B67" s="38"/>
      <c r="C67" s="81"/>
      <c r="D67" s="83"/>
      <c r="E67" s="85"/>
      <c r="F67" s="87">
        <f t="shared" ref="F67" si="116">IF(C67="(PC、タブレット等)ハードウェア購入費",IF(D67&gt;=150000,150000*E67,D67*E67),D67*E67)</f>
        <v>0</v>
      </c>
      <c r="G67" s="89">
        <f t="shared" ref="G67" si="117">ROUNDDOWN(D67*E67*1.1,0)</f>
        <v>0</v>
      </c>
      <c r="H67" s="102"/>
      <c r="I67" s="36"/>
      <c r="J67" s="104"/>
      <c r="K67" s="110"/>
      <c r="L67" s="112"/>
      <c r="M67" s="87">
        <f t="shared" ref="M67" si="118">IF(J67="(PC、タブレット等)ハードウェア購入費",IF(K67&gt;=150000,150000*L67,K67*L67),K67*L67)</f>
        <v>0</v>
      </c>
      <c r="N67" s="89">
        <f t="shared" ref="N67" si="119">ROUNDDOWN(K67*L67*1.1,0)</f>
        <v>0</v>
      </c>
    </row>
    <row r="68" spans="1:14">
      <c r="A68" s="80"/>
      <c r="B68" s="37"/>
      <c r="C68" s="82"/>
      <c r="D68" s="84"/>
      <c r="E68" s="86"/>
      <c r="F68" s="88"/>
      <c r="G68" s="90"/>
      <c r="H68" s="103"/>
      <c r="I68" s="37"/>
      <c r="J68" s="105"/>
      <c r="K68" s="111"/>
      <c r="L68" s="113"/>
      <c r="M68" s="88"/>
      <c r="N68" s="90"/>
    </row>
    <row r="69" spans="1:14" ht="33" customHeight="1">
      <c r="A69" s="79"/>
      <c r="B69" s="36"/>
      <c r="C69" s="81"/>
      <c r="D69" s="83"/>
      <c r="E69" s="85"/>
      <c r="F69" s="87">
        <f t="shared" ref="F69" si="120">IF(C69="(PC、タブレット等)ハードウェア購入費",IF(D69&gt;=150000,150000*E69,D69*E69),D69*E69)</f>
        <v>0</v>
      </c>
      <c r="G69" s="89">
        <f t="shared" ref="G69" si="121">ROUNDDOWN(D69*E69*1.1,0)</f>
        <v>0</v>
      </c>
      <c r="H69" s="102"/>
      <c r="I69" s="36"/>
      <c r="J69" s="104"/>
      <c r="K69" s="110"/>
      <c r="L69" s="112"/>
      <c r="M69" s="87">
        <f t="shared" ref="M69" si="122">IF(J69="(PC、タブレット等)ハードウェア購入費",IF(K69&gt;=150000,150000*L69,K69*L69),K69*L69)</f>
        <v>0</v>
      </c>
      <c r="N69" s="89">
        <f t="shared" ref="N69" si="123">ROUNDDOWN(K69*L69*1.1,0)</f>
        <v>0</v>
      </c>
    </row>
    <row r="70" spans="1:14">
      <c r="A70" s="80"/>
      <c r="B70" s="37"/>
      <c r="C70" s="92"/>
      <c r="D70" s="84"/>
      <c r="E70" s="91"/>
      <c r="F70" s="88"/>
      <c r="G70" s="90"/>
      <c r="H70" s="103"/>
      <c r="I70" s="37"/>
      <c r="J70" s="105"/>
      <c r="K70" s="111"/>
      <c r="L70" s="113"/>
      <c r="M70" s="88"/>
      <c r="N70" s="90"/>
    </row>
    <row r="71" spans="1:14" ht="33" customHeight="1">
      <c r="A71" s="79"/>
      <c r="B71" s="38"/>
      <c r="C71" s="81"/>
      <c r="D71" s="83"/>
      <c r="E71" s="85"/>
      <c r="F71" s="87">
        <f t="shared" ref="F71" si="124">IF(C71="(PC、タブレット等)ハードウェア購入費",IF(D71&gt;=150000,150000*E71,D71*E71),D71*E71)</f>
        <v>0</v>
      </c>
      <c r="G71" s="89">
        <f t="shared" ref="G71" si="125">ROUNDDOWN(D71*E71*1.1,0)</f>
        <v>0</v>
      </c>
      <c r="H71" s="102"/>
      <c r="I71" s="36"/>
      <c r="J71" s="104"/>
      <c r="K71" s="110"/>
      <c r="L71" s="112"/>
      <c r="M71" s="87">
        <f t="shared" ref="M71" si="126">IF(J71="(PC、タブレット等)ハードウェア購入費",IF(K71&gt;=150000,150000*L71,K71*L71),K71*L71)</f>
        <v>0</v>
      </c>
      <c r="N71" s="89">
        <f t="shared" ref="N71" si="127">ROUNDDOWN(K71*L71*1.1,0)</f>
        <v>0</v>
      </c>
    </row>
    <row r="72" spans="1:14">
      <c r="A72" s="80"/>
      <c r="B72" s="37"/>
      <c r="C72" s="92"/>
      <c r="D72" s="84"/>
      <c r="E72" s="91"/>
      <c r="F72" s="88"/>
      <c r="G72" s="90"/>
      <c r="H72" s="103"/>
      <c r="I72" s="37"/>
      <c r="J72" s="105"/>
      <c r="K72" s="111"/>
      <c r="L72" s="113"/>
      <c r="M72" s="88"/>
      <c r="N72" s="90"/>
    </row>
    <row r="73" spans="1:14" ht="33" customHeight="1">
      <c r="A73" s="79"/>
      <c r="B73" s="36"/>
      <c r="C73" s="81"/>
      <c r="D73" s="83"/>
      <c r="E73" s="85"/>
      <c r="F73" s="87">
        <f t="shared" ref="F73" si="128">IF(C73="(PC、タブレット等)ハードウェア購入費",IF(D73&gt;=150000,150000*E73,D73*E73),D73*E73)</f>
        <v>0</v>
      </c>
      <c r="G73" s="89">
        <f t="shared" ref="G73" si="129">ROUNDDOWN(D73*E73*1.1,0)</f>
        <v>0</v>
      </c>
      <c r="H73" s="102"/>
      <c r="I73" s="36"/>
      <c r="J73" s="104"/>
      <c r="K73" s="110"/>
      <c r="L73" s="112"/>
      <c r="M73" s="87">
        <f t="shared" ref="M73" si="130">IF(J73="(PC、タブレット等)ハードウェア購入費",IF(K73&gt;=150000,150000*L73,K73*L73),K73*L73)</f>
        <v>0</v>
      </c>
      <c r="N73" s="89">
        <f t="shared" ref="N73" si="131">ROUNDDOWN(K73*L73*1.1,0)</f>
        <v>0</v>
      </c>
    </row>
    <row r="74" spans="1:14">
      <c r="A74" s="80"/>
      <c r="B74" s="37"/>
      <c r="C74" s="92"/>
      <c r="D74" s="84"/>
      <c r="E74" s="91"/>
      <c r="F74" s="88"/>
      <c r="G74" s="90"/>
      <c r="H74" s="103"/>
      <c r="I74" s="37"/>
      <c r="J74" s="105"/>
      <c r="K74" s="111"/>
      <c r="L74" s="113"/>
      <c r="M74" s="88"/>
      <c r="N74" s="90"/>
    </row>
    <row r="75" spans="1:14" ht="33" customHeight="1">
      <c r="A75" s="79"/>
      <c r="B75" s="38"/>
      <c r="C75" s="81"/>
      <c r="D75" s="83"/>
      <c r="E75" s="85"/>
      <c r="F75" s="87">
        <f t="shared" ref="F75" si="132">IF(C75="(PC、タブレット等)ハードウェア購入費",IF(D75&gt;=150000,150000*E75,D75*E75),D75*E75)</f>
        <v>0</v>
      </c>
      <c r="G75" s="89">
        <f t="shared" ref="G75" si="133">ROUNDDOWN(D75*E75*1.1,0)</f>
        <v>0</v>
      </c>
      <c r="H75" s="102"/>
      <c r="I75" s="36"/>
      <c r="J75" s="104"/>
      <c r="K75" s="110"/>
      <c r="L75" s="112"/>
      <c r="M75" s="87">
        <f t="shared" ref="M75" si="134">IF(J75="(PC、タブレット等)ハードウェア購入費",IF(K75&gt;=150000,150000*L75,K75*L75),K75*L75)</f>
        <v>0</v>
      </c>
      <c r="N75" s="89">
        <f t="shared" ref="N75" si="135">ROUNDDOWN(K75*L75*1.1,0)</f>
        <v>0</v>
      </c>
    </row>
    <row r="76" spans="1:14">
      <c r="A76" s="80"/>
      <c r="B76" s="37"/>
      <c r="C76" s="92"/>
      <c r="D76" s="84"/>
      <c r="E76" s="91"/>
      <c r="F76" s="88"/>
      <c r="G76" s="90"/>
      <c r="H76" s="103"/>
      <c r="I76" s="37"/>
      <c r="J76" s="105"/>
      <c r="K76" s="111"/>
      <c r="L76" s="113"/>
      <c r="M76" s="88"/>
      <c r="N76" s="90"/>
    </row>
    <row r="77" spans="1:14" ht="33" customHeight="1">
      <c r="A77" s="79"/>
      <c r="B77" s="36"/>
      <c r="C77" s="81"/>
      <c r="D77" s="83"/>
      <c r="E77" s="85"/>
      <c r="F77" s="87">
        <f t="shared" ref="F77" si="136">IF(C77="(PC、タブレット等)ハードウェア購入費",IF(D77&gt;=150000,150000*E77,D77*E77),D77*E77)</f>
        <v>0</v>
      </c>
      <c r="G77" s="89">
        <f t="shared" ref="G77" si="137">ROUNDDOWN(D77*E77*1.1,0)</f>
        <v>0</v>
      </c>
      <c r="H77" s="102"/>
      <c r="I77" s="36"/>
      <c r="J77" s="104"/>
      <c r="K77" s="110"/>
      <c r="L77" s="112"/>
      <c r="M77" s="87">
        <f t="shared" ref="M77" si="138">IF(J77="(PC、タブレット等)ハードウェア購入費",IF(K77&gt;=150000,150000*L77,K77*L77),K77*L77)</f>
        <v>0</v>
      </c>
      <c r="N77" s="89">
        <f t="shared" ref="N77" si="139">ROUNDDOWN(K77*L77*1.1,0)</f>
        <v>0</v>
      </c>
    </row>
    <row r="78" spans="1:14">
      <c r="A78" s="80"/>
      <c r="B78" s="37"/>
      <c r="C78" s="92"/>
      <c r="D78" s="84"/>
      <c r="E78" s="91"/>
      <c r="F78" s="88"/>
      <c r="G78" s="90"/>
      <c r="H78" s="103"/>
      <c r="I78" s="37"/>
      <c r="J78" s="105"/>
      <c r="K78" s="111"/>
      <c r="L78" s="113"/>
      <c r="M78" s="88"/>
      <c r="N78" s="90"/>
    </row>
    <row r="79" spans="1:14" ht="33" customHeight="1">
      <c r="A79" s="79"/>
      <c r="B79" s="36"/>
      <c r="C79" s="81"/>
      <c r="D79" s="83"/>
      <c r="E79" s="85"/>
      <c r="F79" s="87">
        <f t="shared" ref="F79" si="140">IF(C79="(PC、タブレット等)ハードウェア購入費",IF(D79&gt;=150000,150000*E79,D79*E79),D79*E79)</f>
        <v>0</v>
      </c>
      <c r="G79" s="89">
        <f t="shared" ref="G79" si="141">ROUNDDOWN(D79*E79*1.1,0)</f>
        <v>0</v>
      </c>
      <c r="H79" s="102"/>
      <c r="I79" s="36"/>
      <c r="J79" s="104"/>
      <c r="K79" s="110"/>
      <c r="L79" s="112"/>
      <c r="M79" s="87">
        <f t="shared" ref="M79" si="142">IF(J79="(PC、タブレット等)ハードウェア購入費",IF(K79&gt;=150000,150000*L79,K79*L79),K79*L79)</f>
        <v>0</v>
      </c>
      <c r="N79" s="89">
        <f t="shared" ref="N79" si="143">ROUNDDOWN(K79*L79*1.1,0)</f>
        <v>0</v>
      </c>
    </row>
    <row r="80" spans="1:14">
      <c r="A80" s="80"/>
      <c r="B80" s="37"/>
      <c r="C80" s="92"/>
      <c r="D80" s="84"/>
      <c r="E80" s="91"/>
      <c r="F80" s="88"/>
      <c r="G80" s="90"/>
      <c r="H80" s="103"/>
      <c r="I80" s="37"/>
      <c r="J80" s="105"/>
      <c r="K80" s="111"/>
      <c r="L80" s="113"/>
      <c r="M80" s="88"/>
      <c r="N80" s="90"/>
    </row>
    <row r="81" spans="1:14" ht="33" customHeight="1">
      <c r="A81" s="79"/>
      <c r="B81" s="38"/>
      <c r="C81" s="81"/>
      <c r="D81" s="83"/>
      <c r="E81" s="85"/>
      <c r="F81" s="87">
        <f t="shared" ref="F81" si="144">IF(C81="(PC、タブレット等)ハードウェア購入費",IF(D81&gt;=150000,150000*E81,D81*E81),D81*E81)</f>
        <v>0</v>
      </c>
      <c r="G81" s="89">
        <f t="shared" ref="G81" si="145">ROUNDDOWN(D81*E81*1.1,0)</f>
        <v>0</v>
      </c>
      <c r="H81" s="102"/>
      <c r="I81" s="36"/>
      <c r="J81" s="104"/>
      <c r="K81" s="110"/>
      <c r="L81" s="112"/>
      <c r="M81" s="87">
        <f t="shared" ref="M81" si="146">IF(J81="(PC、タブレット等)ハードウェア購入費",IF(K81&gt;=150000,150000*L81,K81*L81),K81*L81)</f>
        <v>0</v>
      </c>
      <c r="N81" s="89">
        <f t="shared" ref="N81" si="147">ROUNDDOWN(K81*L81*1.1,0)</f>
        <v>0</v>
      </c>
    </row>
    <row r="82" spans="1:14">
      <c r="A82" s="80"/>
      <c r="B82" s="37"/>
      <c r="C82" s="92"/>
      <c r="D82" s="84"/>
      <c r="E82" s="91"/>
      <c r="F82" s="88"/>
      <c r="G82" s="90"/>
      <c r="H82" s="103"/>
      <c r="I82" s="37"/>
      <c r="J82" s="105"/>
      <c r="K82" s="111"/>
      <c r="L82" s="113"/>
      <c r="M82" s="88"/>
      <c r="N82" s="90"/>
    </row>
    <row r="83" spans="1:14" ht="33" customHeight="1">
      <c r="A83" s="79"/>
      <c r="B83" s="36"/>
      <c r="C83" s="81"/>
      <c r="D83" s="83"/>
      <c r="E83" s="85"/>
      <c r="F83" s="87">
        <f t="shared" ref="F83" si="148">IF(C83="(PC、タブレット等)ハードウェア購入費",IF(D83&gt;=150000,150000*E83,D83*E83),D83*E83)</f>
        <v>0</v>
      </c>
      <c r="G83" s="89">
        <f t="shared" ref="G83" si="149">ROUNDDOWN(D83*E83*1.1,0)</f>
        <v>0</v>
      </c>
      <c r="H83" s="102"/>
      <c r="I83" s="36"/>
      <c r="J83" s="104"/>
      <c r="K83" s="110"/>
      <c r="L83" s="112"/>
      <c r="M83" s="87">
        <f t="shared" ref="M83" si="150">IF(J83="(PC、タブレット等)ハードウェア購入費",IF(K83&gt;=150000,150000*L83,K83*L83),K83*L83)</f>
        <v>0</v>
      </c>
      <c r="N83" s="89">
        <f t="shared" ref="N83" si="151">ROUNDDOWN(K83*L83*1.1,0)</f>
        <v>0</v>
      </c>
    </row>
    <row r="84" spans="1:14">
      <c r="A84" s="80"/>
      <c r="B84" s="37"/>
      <c r="C84" s="92"/>
      <c r="D84" s="84"/>
      <c r="E84" s="91"/>
      <c r="F84" s="88"/>
      <c r="G84" s="90"/>
      <c r="H84" s="103"/>
      <c r="I84" s="37"/>
      <c r="J84" s="105"/>
      <c r="K84" s="111"/>
      <c r="L84" s="113"/>
      <c r="M84" s="88"/>
      <c r="N84" s="90"/>
    </row>
    <row r="85" spans="1:14" ht="33" customHeight="1">
      <c r="A85" s="79"/>
      <c r="B85" s="38"/>
      <c r="C85" s="81"/>
      <c r="D85" s="83"/>
      <c r="E85" s="85"/>
      <c r="F85" s="87">
        <f t="shared" ref="F85" si="152">IF(C85="(PC、タブレット等)ハードウェア購入費",IF(D85&gt;=150000,150000*E85,D85*E85),D85*E85)</f>
        <v>0</v>
      </c>
      <c r="G85" s="89">
        <f t="shared" ref="G85" si="153">ROUNDDOWN(D85*E85*1.1,0)</f>
        <v>0</v>
      </c>
      <c r="H85" s="102"/>
      <c r="I85" s="36"/>
      <c r="J85" s="104"/>
      <c r="K85" s="110"/>
      <c r="L85" s="112"/>
      <c r="M85" s="87">
        <f t="shared" ref="M85" si="154">IF(J85="(PC、タブレット等)ハードウェア購入費",IF(K85&gt;=150000,150000*L85,K85*L85),K85*L85)</f>
        <v>0</v>
      </c>
      <c r="N85" s="89">
        <f t="shared" ref="N85" si="155">ROUNDDOWN(K85*L85*1.1,0)</f>
        <v>0</v>
      </c>
    </row>
    <row r="86" spans="1:14">
      <c r="A86" s="80"/>
      <c r="B86" s="37"/>
      <c r="C86" s="82"/>
      <c r="D86" s="84"/>
      <c r="E86" s="91"/>
      <c r="F86" s="88"/>
      <c r="G86" s="90"/>
      <c r="H86" s="103"/>
      <c r="I86" s="37"/>
      <c r="J86" s="105"/>
      <c r="K86" s="111"/>
      <c r="L86" s="113"/>
      <c r="M86" s="88"/>
      <c r="N86" s="90"/>
    </row>
    <row r="87" spans="1:14" ht="33" customHeight="1">
      <c r="A87" s="79"/>
      <c r="B87" s="38"/>
      <c r="C87" s="81"/>
      <c r="D87" s="83"/>
      <c r="E87" s="85"/>
      <c r="F87" s="87">
        <f t="shared" ref="F87" si="156">IF(C87="(PC、タブレット等)ハードウェア購入費",IF(D87&gt;=150000,150000*E87,D87*E87),D87*E87)</f>
        <v>0</v>
      </c>
      <c r="G87" s="89">
        <f t="shared" ref="G87" si="157">ROUNDDOWN(D87*E87*1.1,0)</f>
        <v>0</v>
      </c>
      <c r="H87" s="102"/>
      <c r="I87" s="36"/>
      <c r="J87" s="104"/>
      <c r="K87" s="110"/>
      <c r="L87" s="112"/>
      <c r="M87" s="87">
        <f t="shared" ref="M87" si="158">IF(J87="(PC、タブレット等)ハードウェア購入費",IF(K87&gt;=150000,150000*L87,K87*L87),K87*L87)</f>
        <v>0</v>
      </c>
      <c r="N87" s="89">
        <f t="shared" ref="N87" si="159">ROUNDDOWN(K87*L87*1.1,0)</f>
        <v>0</v>
      </c>
    </row>
    <row r="88" spans="1:14">
      <c r="A88" s="80"/>
      <c r="B88" s="37"/>
      <c r="C88" s="82"/>
      <c r="D88" s="84"/>
      <c r="E88" s="91"/>
      <c r="F88" s="88"/>
      <c r="G88" s="90"/>
      <c r="H88" s="103"/>
      <c r="I88" s="37"/>
      <c r="J88" s="105"/>
      <c r="K88" s="111"/>
      <c r="L88" s="113"/>
      <c r="M88" s="88"/>
      <c r="N88" s="90"/>
    </row>
    <row r="89" spans="1:14" ht="33" customHeight="1">
      <c r="A89" s="79"/>
      <c r="B89" s="38"/>
      <c r="C89" s="81"/>
      <c r="D89" s="83"/>
      <c r="E89" s="85"/>
      <c r="F89" s="87">
        <f t="shared" ref="F89" si="160">IF(C89="(PC、タブレット等)ハードウェア購入費",IF(D89&gt;=150000,150000*E89,D89*E89),D89*E89)</f>
        <v>0</v>
      </c>
      <c r="G89" s="89">
        <f t="shared" ref="G89" si="161">ROUNDDOWN(D89*E89*1.1,0)</f>
        <v>0</v>
      </c>
      <c r="H89" s="102"/>
      <c r="I89" s="36"/>
      <c r="J89" s="104"/>
      <c r="K89" s="110"/>
      <c r="L89" s="112"/>
      <c r="M89" s="87">
        <f t="shared" ref="M89" si="162">IF(J89="(PC、タブレット等)ハードウェア購入費",IF(K89&gt;=150000,150000*L89,K89*L89),K89*L89)</f>
        <v>0</v>
      </c>
      <c r="N89" s="89">
        <f t="shared" ref="N89" si="163">ROUNDDOWN(K89*L89*1.1,0)</f>
        <v>0</v>
      </c>
    </row>
    <row r="90" spans="1:14">
      <c r="A90" s="80"/>
      <c r="B90" s="37"/>
      <c r="C90" s="82"/>
      <c r="D90" s="84"/>
      <c r="E90" s="91"/>
      <c r="F90" s="88"/>
      <c r="G90" s="90"/>
      <c r="H90" s="103"/>
      <c r="I90" s="37"/>
      <c r="J90" s="105"/>
      <c r="K90" s="111"/>
      <c r="L90" s="113"/>
      <c r="M90" s="88"/>
      <c r="N90" s="90"/>
    </row>
    <row r="91" spans="1:14" ht="33" customHeight="1">
      <c r="A91" s="79"/>
      <c r="B91" s="38"/>
      <c r="C91" s="81"/>
      <c r="D91" s="83"/>
      <c r="E91" s="85"/>
      <c r="F91" s="87">
        <f t="shared" ref="F91" si="164">IF(C91="(PC、タブレット等)ハードウェア購入費",IF(D91&gt;=150000,150000*E91,D91*E91),D91*E91)</f>
        <v>0</v>
      </c>
      <c r="G91" s="89">
        <f t="shared" ref="G91" si="165">ROUNDDOWN(D91*E91*1.1,0)</f>
        <v>0</v>
      </c>
      <c r="H91" s="102"/>
      <c r="I91" s="36"/>
      <c r="J91" s="104"/>
      <c r="K91" s="110"/>
      <c r="L91" s="112"/>
      <c r="M91" s="87">
        <f t="shared" ref="M91" si="166">IF(J91="(PC、タブレット等)ハードウェア購入費",IF(K91&gt;=150000,150000*L91,K91*L91),K91*L91)</f>
        <v>0</v>
      </c>
      <c r="N91" s="89">
        <f t="shared" ref="N91" si="167">ROUNDDOWN(K91*L91*1.1,0)</f>
        <v>0</v>
      </c>
    </row>
    <row r="92" spans="1:14">
      <c r="A92" s="80"/>
      <c r="B92" s="37"/>
      <c r="C92" s="82"/>
      <c r="D92" s="84"/>
      <c r="E92" s="91"/>
      <c r="F92" s="88"/>
      <c r="G92" s="90"/>
      <c r="H92" s="103"/>
      <c r="I92" s="37"/>
      <c r="J92" s="105"/>
      <c r="K92" s="111"/>
      <c r="L92" s="113"/>
      <c r="M92" s="88"/>
      <c r="N92" s="90"/>
    </row>
    <row r="93" spans="1:14" ht="33" customHeight="1">
      <c r="A93" s="79"/>
      <c r="B93" s="38"/>
      <c r="C93" s="81"/>
      <c r="D93" s="83"/>
      <c r="E93" s="85"/>
      <c r="F93" s="87">
        <f t="shared" ref="F93" si="168">IF(C93="(PC、タブレット等)ハードウェア購入費",IF(D93&gt;=150000,150000*E93,D93*E93),D93*E93)</f>
        <v>0</v>
      </c>
      <c r="G93" s="89">
        <f t="shared" ref="G93" si="169">ROUNDDOWN(D93*E93*1.1,0)</f>
        <v>0</v>
      </c>
      <c r="H93" s="102"/>
      <c r="I93" s="36"/>
      <c r="J93" s="104"/>
      <c r="K93" s="110"/>
      <c r="L93" s="112"/>
      <c r="M93" s="87">
        <f t="shared" ref="M93" si="170">IF(J93="(PC、タブレット等)ハードウェア購入費",IF(K93&gt;=150000,150000*L93,K93*L93),K93*L93)</f>
        <v>0</v>
      </c>
      <c r="N93" s="89">
        <f t="shared" ref="N93" si="171">ROUNDDOWN(K93*L93*1.1,0)</f>
        <v>0</v>
      </c>
    </row>
    <row r="94" spans="1:14">
      <c r="A94" s="80"/>
      <c r="B94" s="37"/>
      <c r="C94" s="82"/>
      <c r="D94" s="84"/>
      <c r="E94" s="91"/>
      <c r="F94" s="88"/>
      <c r="G94" s="90"/>
      <c r="H94" s="103"/>
      <c r="I94" s="37"/>
      <c r="J94" s="105"/>
      <c r="K94" s="111"/>
      <c r="L94" s="113"/>
      <c r="M94" s="88"/>
      <c r="N94" s="90"/>
    </row>
    <row r="95" spans="1:14" ht="33" customHeight="1">
      <c r="A95" s="79"/>
      <c r="B95" s="38"/>
      <c r="C95" s="81"/>
      <c r="D95" s="83"/>
      <c r="E95" s="85"/>
      <c r="F95" s="87">
        <f t="shared" ref="F95" si="172">IF(C95="(PC、タブレット等)ハードウェア購入費",IF(D95&gt;=150000,150000*E95,D95*E95),D95*E95)</f>
        <v>0</v>
      </c>
      <c r="G95" s="89">
        <f t="shared" ref="G95" si="173">ROUNDDOWN(D95*E95*1.1,0)</f>
        <v>0</v>
      </c>
      <c r="H95" s="102"/>
      <c r="I95" s="36"/>
      <c r="J95" s="104"/>
      <c r="K95" s="110"/>
      <c r="L95" s="112"/>
      <c r="M95" s="87">
        <f t="shared" ref="M95" si="174">IF(J95="(PC、タブレット等)ハードウェア購入費",IF(K95&gt;=150000,150000*L95,K95*L95),K95*L95)</f>
        <v>0</v>
      </c>
      <c r="N95" s="89">
        <f t="shared" ref="N95" si="175">ROUNDDOWN(K95*L95*1.1,0)</f>
        <v>0</v>
      </c>
    </row>
    <row r="96" spans="1:14">
      <c r="A96" s="80"/>
      <c r="B96" s="37"/>
      <c r="C96" s="82"/>
      <c r="D96" s="84"/>
      <c r="E96" s="91"/>
      <c r="F96" s="88"/>
      <c r="G96" s="90"/>
      <c r="H96" s="103"/>
      <c r="I96" s="37"/>
      <c r="J96" s="105"/>
      <c r="K96" s="111"/>
      <c r="L96" s="113"/>
      <c r="M96" s="88"/>
      <c r="N96" s="90"/>
    </row>
    <row r="97" spans="1:14" ht="33" customHeight="1">
      <c r="A97" s="79"/>
      <c r="B97" s="38"/>
      <c r="C97" s="81"/>
      <c r="D97" s="83"/>
      <c r="E97" s="85"/>
      <c r="F97" s="87">
        <f t="shared" ref="F97" si="176">IF(C97="(PC、タブレット等)ハードウェア購入費",IF(D97&gt;=150000,150000*E97,D97*E97),D97*E97)</f>
        <v>0</v>
      </c>
      <c r="G97" s="89">
        <f t="shared" ref="G97" si="177">ROUNDDOWN(D97*E97*1.1,0)</f>
        <v>0</v>
      </c>
      <c r="H97" s="102"/>
      <c r="I97" s="36"/>
      <c r="J97" s="104"/>
      <c r="K97" s="110"/>
      <c r="L97" s="112"/>
      <c r="M97" s="87">
        <f t="shared" ref="M97" si="178">IF(J97="(PC、タブレット等)ハードウェア購入費",IF(K97&gt;=150000,150000*L97,K97*L97),K97*L97)</f>
        <v>0</v>
      </c>
      <c r="N97" s="89">
        <f t="shared" ref="N97" si="179">ROUNDDOWN(K97*L97*1.1,0)</f>
        <v>0</v>
      </c>
    </row>
    <row r="98" spans="1:14">
      <c r="A98" s="80"/>
      <c r="B98" s="37"/>
      <c r="C98" s="82"/>
      <c r="D98" s="84"/>
      <c r="E98" s="91"/>
      <c r="F98" s="88"/>
      <c r="G98" s="90"/>
      <c r="H98" s="103"/>
      <c r="I98" s="37"/>
      <c r="J98" s="105"/>
      <c r="K98" s="111"/>
      <c r="L98" s="113"/>
      <c r="M98" s="88"/>
      <c r="N98" s="90"/>
    </row>
    <row r="99" spans="1:14" ht="33" customHeight="1">
      <c r="A99" s="79"/>
      <c r="B99" s="38"/>
      <c r="C99" s="81"/>
      <c r="D99" s="83"/>
      <c r="E99" s="85"/>
      <c r="F99" s="87">
        <f t="shared" ref="F99" si="180">IF(C99="(PC、タブレット等)ハードウェア購入費",IF(D99&gt;=150000,150000*E99,D99*E99),D99*E99)</f>
        <v>0</v>
      </c>
      <c r="G99" s="89">
        <f t="shared" ref="G99" si="181">ROUNDDOWN(D99*E99*1.1,0)</f>
        <v>0</v>
      </c>
      <c r="H99" s="102"/>
      <c r="I99" s="36"/>
      <c r="J99" s="104"/>
      <c r="K99" s="110"/>
      <c r="L99" s="112"/>
      <c r="M99" s="87">
        <f t="shared" ref="M99" si="182">IF(J99="(PC、タブレット等)ハードウェア購入費",IF(K99&gt;=150000,150000*L99,K99*L99),K99*L99)</f>
        <v>0</v>
      </c>
      <c r="N99" s="89">
        <f t="shared" ref="N99" si="183">ROUNDDOWN(K99*L99*1.1,0)</f>
        <v>0</v>
      </c>
    </row>
    <row r="100" spans="1:14">
      <c r="A100" s="80"/>
      <c r="B100" s="37"/>
      <c r="C100" s="82"/>
      <c r="D100" s="84"/>
      <c r="E100" s="86"/>
      <c r="F100" s="88"/>
      <c r="G100" s="90"/>
      <c r="H100" s="114"/>
      <c r="I100" s="37"/>
      <c r="J100" s="105"/>
      <c r="K100" s="111"/>
      <c r="L100" s="113"/>
      <c r="M100" s="88"/>
      <c r="N100" s="90"/>
    </row>
    <row r="101" spans="1:14">
      <c r="A101" s="14"/>
      <c r="B101" s="14"/>
      <c r="C101" s="15"/>
      <c r="D101" s="16"/>
      <c r="E101" s="16"/>
      <c r="F101" s="16"/>
      <c r="G101" s="16"/>
    </row>
  </sheetData>
  <mergeCells count="580">
    <mergeCell ref="H97:H98"/>
    <mergeCell ref="J97:J98"/>
    <mergeCell ref="K97:K98"/>
    <mergeCell ref="L97:L98"/>
    <mergeCell ref="M97:M98"/>
    <mergeCell ref="N97:N98"/>
    <mergeCell ref="H99:H100"/>
    <mergeCell ref="J99:J100"/>
    <mergeCell ref="K99:K100"/>
    <mergeCell ref="L99:L100"/>
    <mergeCell ref="M99:M100"/>
    <mergeCell ref="N99:N100"/>
    <mergeCell ref="H93:H94"/>
    <mergeCell ref="J93:J94"/>
    <mergeCell ref="K93:K94"/>
    <mergeCell ref="L93:L94"/>
    <mergeCell ref="M93:M94"/>
    <mergeCell ref="N93:N94"/>
    <mergeCell ref="H95:H96"/>
    <mergeCell ref="J95:J96"/>
    <mergeCell ref="K95:K96"/>
    <mergeCell ref="L95:L96"/>
    <mergeCell ref="M95:M96"/>
    <mergeCell ref="N95:N96"/>
    <mergeCell ref="H89:H90"/>
    <mergeCell ref="J89:J90"/>
    <mergeCell ref="K89:K90"/>
    <mergeCell ref="L89:L90"/>
    <mergeCell ref="M89:M90"/>
    <mergeCell ref="N89:N90"/>
    <mergeCell ref="H91:H92"/>
    <mergeCell ref="J91:J92"/>
    <mergeCell ref="K91:K92"/>
    <mergeCell ref="L91:L92"/>
    <mergeCell ref="M91:M92"/>
    <mergeCell ref="N91:N92"/>
    <mergeCell ref="H85:H86"/>
    <mergeCell ref="J85:J86"/>
    <mergeCell ref="K85:K86"/>
    <mergeCell ref="L85:L86"/>
    <mergeCell ref="M85:M86"/>
    <mergeCell ref="N85:N86"/>
    <mergeCell ref="H87:H88"/>
    <mergeCell ref="J87:J88"/>
    <mergeCell ref="K87:K88"/>
    <mergeCell ref="L87:L88"/>
    <mergeCell ref="M87:M88"/>
    <mergeCell ref="N87:N88"/>
    <mergeCell ref="H81:H82"/>
    <mergeCell ref="J81:J82"/>
    <mergeCell ref="K81:K82"/>
    <mergeCell ref="L81:L82"/>
    <mergeCell ref="M81:M82"/>
    <mergeCell ref="N81:N82"/>
    <mergeCell ref="H83:H84"/>
    <mergeCell ref="J83:J84"/>
    <mergeCell ref="K83:K84"/>
    <mergeCell ref="L83:L84"/>
    <mergeCell ref="M83:M84"/>
    <mergeCell ref="N83:N84"/>
    <mergeCell ref="H77:H78"/>
    <mergeCell ref="J77:J78"/>
    <mergeCell ref="K77:K78"/>
    <mergeCell ref="L77:L78"/>
    <mergeCell ref="M77:M78"/>
    <mergeCell ref="N77:N78"/>
    <mergeCell ref="H79:H80"/>
    <mergeCell ref="J79:J80"/>
    <mergeCell ref="K79:K80"/>
    <mergeCell ref="L79:L80"/>
    <mergeCell ref="M79:M80"/>
    <mergeCell ref="N79:N80"/>
    <mergeCell ref="H73:H74"/>
    <mergeCell ref="J73:J74"/>
    <mergeCell ref="K73:K74"/>
    <mergeCell ref="L73:L74"/>
    <mergeCell ref="M73:M74"/>
    <mergeCell ref="N73:N74"/>
    <mergeCell ref="H75:H76"/>
    <mergeCell ref="J75:J76"/>
    <mergeCell ref="K75:K76"/>
    <mergeCell ref="L75:L76"/>
    <mergeCell ref="M75:M76"/>
    <mergeCell ref="N75:N76"/>
    <mergeCell ref="H69:H70"/>
    <mergeCell ref="J69:J70"/>
    <mergeCell ref="K69:K70"/>
    <mergeCell ref="L69:L70"/>
    <mergeCell ref="M69:M70"/>
    <mergeCell ref="N69:N70"/>
    <mergeCell ref="H71:H72"/>
    <mergeCell ref="J71:J72"/>
    <mergeCell ref="K71:K72"/>
    <mergeCell ref="L71:L72"/>
    <mergeCell ref="M71:M72"/>
    <mergeCell ref="N71:N72"/>
    <mergeCell ref="H65:H66"/>
    <mergeCell ref="J65:J66"/>
    <mergeCell ref="K65:K66"/>
    <mergeCell ref="L65:L66"/>
    <mergeCell ref="M65:M66"/>
    <mergeCell ref="N65:N66"/>
    <mergeCell ref="H67:H68"/>
    <mergeCell ref="J67:J68"/>
    <mergeCell ref="K67:K68"/>
    <mergeCell ref="L67:L68"/>
    <mergeCell ref="M67:M68"/>
    <mergeCell ref="N67:N68"/>
    <mergeCell ref="H61:H62"/>
    <mergeCell ref="J61:J62"/>
    <mergeCell ref="K61:K62"/>
    <mergeCell ref="L61:L62"/>
    <mergeCell ref="M61:M62"/>
    <mergeCell ref="N61:N62"/>
    <mergeCell ref="H63:H64"/>
    <mergeCell ref="J63:J64"/>
    <mergeCell ref="K63:K64"/>
    <mergeCell ref="L63:L64"/>
    <mergeCell ref="M63:M64"/>
    <mergeCell ref="N63:N64"/>
    <mergeCell ref="H57:H58"/>
    <mergeCell ref="J57:J58"/>
    <mergeCell ref="K57:K58"/>
    <mergeCell ref="L57:L58"/>
    <mergeCell ref="M57:M58"/>
    <mergeCell ref="N57:N58"/>
    <mergeCell ref="H59:H60"/>
    <mergeCell ref="J59:J60"/>
    <mergeCell ref="K59:K60"/>
    <mergeCell ref="L59:L60"/>
    <mergeCell ref="M59:M60"/>
    <mergeCell ref="N59:N60"/>
    <mergeCell ref="H53:H54"/>
    <mergeCell ref="J53:J54"/>
    <mergeCell ref="K53:K54"/>
    <mergeCell ref="L53:L54"/>
    <mergeCell ref="M53:M54"/>
    <mergeCell ref="N53:N54"/>
    <mergeCell ref="H55:H56"/>
    <mergeCell ref="J55:J56"/>
    <mergeCell ref="K55:K56"/>
    <mergeCell ref="L55:L56"/>
    <mergeCell ref="M55:M56"/>
    <mergeCell ref="N55:N56"/>
    <mergeCell ref="H49:H50"/>
    <mergeCell ref="J49:J50"/>
    <mergeCell ref="K49:K50"/>
    <mergeCell ref="L49:L50"/>
    <mergeCell ref="M49:M50"/>
    <mergeCell ref="N49:N50"/>
    <mergeCell ref="H51:H52"/>
    <mergeCell ref="J51:J52"/>
    <mergeCell ref="K51:K52"/>
    <mergeCell ref="L51:L52"/>
    <mergeCell ref="M51:M52"/>
    <mergeCell ref="N51:N52"/>
    <mergeCell ref="H45:H46"/>
    <mergeCell ref="J45:J46"/>
    <mergeCell ref="K45:K46"/>
    <mergeCell ref="L45:L46"/>
    <mergeCell ref="M45:M46"/>
    <mergeCell ref="N45:N46"/>
    <mergeCell ref="H47:H48"/>
    <mergeCell ref="J47:J48"/>
    <mergeCell ref="K47:K48"/>
    <mergeCell ref="L47:L48"/>
    <mergeCell ref="M47:M48"/>
    <mergeCell ref="N47:N48"/>
    <mergeCell ref="H41:H42"/>
    <mergeCell ref="J41:J42"/>
    <mergeCell ref="K41:K42"/>
    <mergeCell ref="L41:L42"/>
    <mergeCell ref="M41:M42"/>
    <mergeCell ref="N41:N42"/>
    <mergeCell ref="H43:H44"/>
    <mergeCell ref="J43:J44"/>
    <mergeCell ref="K43:K44"/>
    <mergeCell ref="L43:L44"/>
    <mergeCell ref="M43:M44"/>
    <mergeCell ref="N43:N44"/>
    <mergeCell ref="H37:H38"/>
    <mergeCell ref="J37:J38"/>
    <mergeCell ref="K37:K38"/>
    <mergeCell ref="L37:L38"/>
    <mergeCell ref="M37:M38"/>
    <mergeCell ref="N37:N38"/>
    <mergeCell ref="H39:H40"/>
    <mergeCell ref="J39:J40"/>
    <mergeCell ref="K39:K40"/>
    <mergeCell ref="L39:L40"/>
    <mergeCell ref="M39:M40"/>
    <mergeCell ref="N39:N40"/>
    <mergeCell ref="H33:H34"/>
    <mergeCell ref="J33:J34"/>
    <mergeCell ref="K33:K34"/>
    <mergeCell ref="L33:L34"/>
    <mergeCell ref="M33:M34"/>
    <mergeCell ref="N33:N34"/>
    <mergeCell ref="H35:H36"/>
    <mergeCell ref="J35:J36"/>
    <mergeCell ref="K35:K36"/>
    <mergeCell ref="L35:L36"/>
    <mergeCell ref="M35:M36"/>
    <mergeCell ref="N35:N36"/>
    <mergeCell ref="H29:H30"/>
    <mergeCell ref="J29:J30"/>
    <mergeCell ref="K29:K30"/>
    <mergeCell ref="L29:L30"/>
    <mergeCell ref="M29:M30"/>
    <mergeCell ref="N29:N30"/>
    <mergeCell ref="H31:H32"/>
    <mergeCell ref="J31:J32"/>
    <mergeCell ref="K31:K32"/>
    <mergeCell ref="L31:L32"/>
    <mergeCell ref="M31:M32"/>
    <mergeCell ref="N31:N32"/>
    <mergeCell ref="H25:H26"/>
    <mergeCell ref="J25:J26"/>
    <mergeCell ref="K25:K26"/>
    <mergeCell ref="L25:L26"/>
    <mergeCell ref="M25:M26"/>
    <mergeCell ref="N25:N26"/>
    <mergeCell ref="H27:H28"/>
    <mergeCell ref="J27:J28"/>
    <mergeCell ref="K27:K28"/>
    <mergeCell ref="L27:L28"/>
    <mergeCell ref="M27:M28"/>
    <mergeCell ref="N27:N28"/>
    <mergeCell ref="H21:H22"/>
    <mergeCell ref="J21:J22"/>
    <mergeCell ref="K21:K22"/>
    <mergeCell ref="L21:L22"/>
    <mergeCell ref="M21:M22"/>
    <mergeCell ref="N21:N22"/>
    <mergeCell ref="H23:H24"/>
    <mergeCell ref="J23:J24"/>
    <mergeCell ref="K23:K24"/>
    <mergeCell ref="L23:L24"/>
    <mergeCell ref="M23:M24"/>
    <mergeCell ref="N23:N24"/>
    <mergeCell ref="H17:H18"/>
    <mergeCell ref="J17:J18"/>
    <mergeCell ref="K17:K18"/>
    <mergeCell ref="L17:L18"/>
    <mergeCell ref="M17:M18"/>
    <mergeCell ref="N17:N18"/>
    <mergeCell ref="H19:H20"/>
    <mergeCell ref="J19:J20"/>
    <mergeCell ref="K19:K20"/>
    <mergeCell ref="L19:L20"/>
    <mergeCell ref="M19:M20"/>
    <mergeCell ref="N19:N20"/>
    <mergeCell ref="H13:H14"/>
    <mergeCell ref="J13:J14"/>
    <mergeCell ref="K13:K14"/>
    <mergeCell ref="L13:L14"/>
    <mergeCell ref="M13:M14"/>
    <mergeCell ref="N13:N14"/>
    <mergeCell ref="H15:H16"/>
    <mergeCell ref="J15:J16"/>
    <mergeCell ref="K15:K16"/>
    <mergeCell ref="L15:L16"/>
    <mergeCell ref="M15:M16"/>
    <mergeCell ref="N15:N16"/>
    <mergeCell ref="H9:H10"/>
    <mergeCell ref="J9:J10"/>
    <mergeCell ref="K9:K10"/>
    <mergeCell ref="L9:L10"/>
    <mergeCell ref="M9:M10"/>
    <mergeCell ref="N9:N10"/>
    <mergeCell ref="H11:H12"/>
    <mergeCell ref="J11:J12"/>
    <mergeCell ref="K11:K12"/>
    <mergeCell ref="L11:L12"/>
    <mergeCell ref="M11:M12"/>
    <mergeCell ref="N11:N12"/>
    <mergeCell ref="H2:N2"/>
    <mergeCell ref="H3:K3"/>
    <mergeCell ref="H5:H6"/>
    <mergeCell ref="J5:J6"/>
    <mergeCell ref="K5:K6"/>
    <mergeCell ref="L5:L6"/>
    <mergeCell ref="M5:M6"/>
    <mergeCell ref="N5:N6"/>
    <mergeCell ref="H7:H8"/>
    <mergeCell ref="J7:J8"/>
    <mergeCell ref="K7:K8"/>
    <mergeCell ref="L7:L8"/>
    <mergeCell ref="M7:M8"/>
    <mergeCell ref="N7:N8"/>
    <mergeCell ref="A7:A8"/>
    <mergeCell ref="C7:C8"/>
    <mergeCell ref="D7:D8"/>
    <mergeCell ref="E7:E8"/>
    <mergeCell ref="F7:F8"/>
    <mergeCell ref="G7:G8"/>
    <mergeCell ref="A2:G2"/>
    <mergeCell ref="A3:D3"/>
    <mergeCell ref="A5:A6"/>
    <mergeCell ref="C5:C6"/>
    <mergeCell ref="D5:D6"/>
    <mergeCell ref="E5:E6"/>
    <mergeCell ref="F5:F6"/>
    <mergeCell ref="G5:G6"/>
    <mergeCell ref="A11:A12"/>
    <mergeCell ref="C11:C12"/>
    <mergeCell ref="D11:D12"/>
    <mergeCell ref="E11:E12"/>
    <mergeCell ref="F11:F12"/>
    <mergeCell ref="G11:G12"/>
    <mergeCell ref="A9:A10"/>
    <mergeCell ref="C9:C10"/>
    <mergeCell ref="D9:D10"/>
    <mergeCell ref="E9:E10"/>
    <mergeCell ref="F9:F10"/>
    <mergeCell ref="G9:G10"/>
    <mergeCell ref="A15:A16"/>
    <mergeCell ref="C15:C16"/>
    <mergeCell ref="D15:D16"/>
    <mergeCell ref="E15:E16"/>
    <mergeCell ref="F15:F16"/>
    <mergeCell ref="G15:G16"/>
    <mergeCell ref="A13:A14"/>
    <mergeCell ref="C13:C14"/>
    <mergeCell ref="D13:D14"/>
    <mergeCell ref="E13:E14"/>
    <mergeCell ref="F13:F14"/>
    <mergeCell ref="G13:G14"/>
    <mergeCell ref="A19:A20"/>
    <mergeCell ref="C19:C20"/>
    <mergeCell ref="D19:D20"/>
    <mergeCell ref="E19:E20"/>
    <mergeCell ref="F19:F20"/>
    <mergeCell ref="G19:G20"/>
    <mergeCell ref="A17:A18"/>
    <mergeCell ref="C17:C18"/>
    <mergeCell ref="D17:D18"/>
    <mergeCell ref="E17:E18"/>
    <mergeCell ref="F17:F18"/>
    <mergeCell ref="G17:G18"/>
    <mergeCell ref="A23:A24"/>
    <mergeCell ref="C23:C24"/>
    <mergeCell ref="D23:D24"/>
    <mergeCell ref="E23:E24"/>
    <mergeCell ref="F23:F24"/>
    <mergeCell ref="G23:G24"/>
    <mergeCell ref="A21:A22"/>
    <mergeCell ref="C21:C22"/>
    <mergeCell ref="D21:D22"/>
    <mergeCell ref="E21:E22"/>
    <mergeCell ref="F21:F22"/>
    <mergeCell ref="G21:G22"/>
    <mergeCell ref="A27:A28"/>
    <mergeCell ref="C27:C28"/>
    <mergeCell ref="D27:D28"/>
    <mergeCell ref="E27:E28"/>
    <mergeCell ref="F27:F28"/>
    <mergeCell ref="G27:G28"/>
    <mergeCell ref="A25:A26"/>
    <mergeCell ref="C25:C26"/>
    <mergeCell ref="D25:D26"/>
    <mergeCell ref="E25:E26"/>
    <mergeCell ref="F25:F26"/>
    <mergeCell ref="G25:G26"/>
    <mergeCell ref="A31:A32"/>
    <mergeCell ref="C31:C32"/>
    <mergeCell ref="D31:D32"/>
    <mergeCell ref="E31:E32"/>
    <mergeCell ref="F31:F32"/>
    <mergeCell ref="G31:G32"/>
    <mergeCell ref="A29:A30"/>
    <mergeCell ref="C29:C30"/>
    <mergeCell ref="D29:D30"/>
    <mergeCell ref="E29:E30"/>
    <mergeCell ref="F29:F30"/>
    <mergeCell ref="G29:G30"/>
    <mergeCell ref="A35:A36"/>
    <mergeCell ref="C35:C36"/>
    <mergeCell ref="D35:D36"/>
    <mergeCell ref="E35:E36"/>
    <mergeCell ref="F35:F36"/>
    <mergeCell ref="G35:G36"/>
    <mergeCell ref="A33:A34"/>
    <mergeCell ref="C33:C34"/>
    <mergeCell ref="D33:D34"/>
    <mergeCell ref="E33:E34"/>
    <mergeCell ref="F33:F34"/>
    <mergeCell ref="G33:G34"/>
    <mergeCell ref="A39:A40"/>
    <mergeCell ref="C39:C40"/>
    <mergeCell ref="D39:D40"/>
    <mergeCell ref="E39:E40"/>
    <mergeCell ref="F39:F40"/>
    <mergeCell ref="G39:G40"/>
    <mergeCell ref="A37:A38"/>
    <mergeCell ref="C37:C38"/>
    <mergeCell ref="D37:D38"/>
    <mergeCell ref="E37:E38"/>
    <mergeCell ref="F37:F38"/>
    <mergeCell ref="G37:G38"/>
    <mergeCell ref="A43:A44"/>
    <mergeCell ref="C43:C44"/>
    <mergeCell ref="D43:D44"/>
    <mergeCell ref="E43:E44"/>
    <mergeCell ref="F43:F44"/>
    <mergeCell ref="G43:G44"/>
    <mergeCell ref="A41:A42"/>
    <mergeCell ref="C41:C42"/>
    <mergeCell ref="D41:D42"/>
    <mergeCell ref="E41:E42"/>
    <mergeCell ref="F41:F42"/>
    <mergeCell ref="G41:G42"/>
    <mergeCell ref="A47:A48"/>
    <mergeCell ref="C47:C48"/>
    <mergeCell ref="D47:D48"/>
    <mergeCell ref="E47:E48"/>
    <mergeCell ref="F47:F48"/>
    <mergeCell ref="G47:G48"/>
    <mergeCell ref="A45:A46"/>
    <mergeCell ref="C45:C46"/>
    <mergeCell ref="D45:D46"/>
    <mergeCell ref="E45:E46"/>
    <mergeCell ref="F45:F46"/>
    <mergeCell ref="G45:G46"/>
    <mergeCell ref="A51:A52"/>
    <mergeCell ref="C51:C52"/>
    <mergeCell ref="D51:D52"/>
    <mergeCell ref="E51:E52"/>
    <mergeCell ref="F51:F52"/>
    <mergeCell ref="G51:G52"/>
    <mergeCell ref="A49:A50"/>
    <mergeCell ref="C49:C50"/>
    <mergeCell ref="D49:D50"/>
    <mergeCell ref="E49:E50"/>
    <mergeCell ref="F49:F50"/>
    <mergeCell ref="G49:G50"/>
    <mergeCell ref="A55:A56"/>
    <mergeCell ref="C55:C56"/>
    <mergeCell ref="D55:D56"/>
    <mergeCell ref="E55:E56"/>
    <mergeCell ref="F55:F56"/>
    <mergeCell ref="G55:G56"/>
    <mergeCell ref="A53:A54"/>
    <mergeCell ref="C53:C54"/>
    <mergeCell ref="D53:D54"/>
    <mergeCell ref="E53:E54"/>
    <mergeCell ref="F53:F54"/>
    <mergeCell ref="G53:G54"/>
    <mergeCell ref="A59:A60"/>
    <mergeCell ref="C59:C60"/>
    <mergeCell ref="D59:D60"/>
    <mergeCell ref="E59:E60"/>
    <mergeCell ref="F59:F60"/>
    <mergeCell ref="G59:G60"/>
    <mergeCell ref="A57:A58"/>
    <mergeCell ref="C57:C58"/>
    <mergeCell ref="D57:D58"/>
    <mergeCell ref="E57:E58"/>
    <mergeCell ref="F57:F58"/>
    <mergeCell ref="G57:G58"/>
    <mergeCell ref="A63:A64"/>
    <mergeCell ref="C63:C64"/>
    <mergeCell ref="D63:D64"/>
    <mergeCell ref="E63:E64"/>
    <mergeCell ref="F63:F64"/>
    <mergeCell ref="G63:G64"/>
    <mergeCell ref="A61:A62"/>
    <mergeCell ref="C61:C62"/>
    <mergeCell ref="D61:D62"/>
    <mergeCell ref="E61:E62"/>
    <mergeCell ref="F61:F62"/>
    <mergeCell ref="G61:G62"/>
    <mergeCell ref="A67:A68"/>
    <mergeCell ref="C67:C68"/>
    <mergeCell ref="D67:D68"/>
    <mergeCell ref="E67:E68"/>
    <mergeCell ref="F67:F68"/>
    <mergeCell ref="G67:G68"/>
    <mergeCell ref="A65:A66"/>
    <mergeCell ref="C65:C66"/>
    <mergeCell ref="D65:D66"/>
    <mergeCell ref="E65:E66"/>
    <mergeCell ref="F65:F66"/>
    <mergeCell ref="G65:G66"/>
    <mergeCell ref="A71:A72"/>
    <mergeCell ref="C71:C72"/>
    <mergeCell ref="D71:D72"/>
    <mergeCell ref="E71:E72"/>
    <mergeCell ref="F71:F72"/>
    <mergeCell ref="G71:G72"/>
    <mergeCell ref="A69:A70"/>
    <mergeCell ref="C69:C70"/>
    <mergeCell ref="D69:D70"/>
    <mergeCell ref="E69:E70"/>
    <mergeCell ref="F69:F70"/>
    <mergeCell ref="G69:G70"/>
    <mergeCell ref="A75:A76"/>
    <mergeCell ref="C75:C76"/>
    <mergeCell ref="D75:D76"/>
    <mergeCell ref="E75:E76"/>
    <mergeCell ref="F75:F76"/>
    <mergeCell ref="G75:G76"/>
    <mergeCell ref="A73:A74"/>
    <mergeCell ref="C73:C74"/>
    <mergeCell ref="D73:D74"/>
    <mergeCell ref="E73:E74"/>
    <mergeCell ref="F73:F74"/>
    <mergeCell ref="G73:G74"/>
    <mergeCell ref="A79:A80"/>
    <mergeCell ref="C79:C80"/>
    <mergeCell ref="D79:D80"/>
    <mergeCell ref="E79:E80"/>
    <mergeCell ref="F79:F80"/>
    <mergeCell ref="G79:G80"/>
    <mergeCell ref="A77:A78"/>
    <mergeCell ref="C77:C78"/>
    <mergeCell ref="D77:D78"/>
    <mergeCell ref="E77:E78"/>
    <mergeCell ref="F77:F78"/>
    <mergeCell ref="G77:G78"/>
    <mergeCell ref="A83:A84"/>
    <mergeCell ref="C83:C84"/>
    <mergeCell ref="D83:D84"/>
    <mergeCell ref="E83:E84"/>
    <mergeCell ref="F83:F84"/>
    <mergeCell ref="G83:G84"/>
    <mergeCell ref="A81:A82"/>
    <mergeCell ref="C81:C82"/>
    <mergeCell ref="D81:D82"/>
    <mergeCell ref="E81:E82"/>
    <mergeCell ref="F81:F82"/>
    <mergeCell ref="G81:G82"/>
    <mergeCell ref="A87:A88"/>
    <mergeCell ref="C87:C88"/>
    <mergeCell ref="D87:D88"/>
    <mergeCell ref="E87:E88"/>
    <mergeCell ref="F87:F88"/>
    <mergeCell ref="G87:G88"/>
    <mergeCell ref="A85:A86"/>
    <mergeCell ref="C85:C86"/>
    <mergeCell ref="D85:D86"/>
    <mergeCell ref="E85:E86"/>
    <mergeCell ref="F85:F86"/>
    <mergeCell ref="G85:G86"/>
    <mergeCell ref="A91:A92"/>
    <mergeCell ref="C91:C92"/>
    <mergeCell ref="D91:D92"/>
    <mergeCell ref="E91:E92"/>
    <mergeCell ref="F91:F92"/>
    <mergeCell ref="G91:G92"/>
    <mergeCell ref="A89:A90"/>
    <mergeCell ref="C89:C90"/>
    <mergeCell ref="D89:D90"/>
    <mergeCell ref="E89:E90"/>
    <mergeCell ref="F89:F90"/>
    <mergeCell ref="G89:G90"/>
    <mergeCell ref="A95:A96"/>
    <mergeCell ref="C95:C96"/>
    <mergeCell ref="D95:D96"/>
    <mergeCell ref="E95:E96"/>
    <mergeCell ref="F95:F96"/>
    <mergeCell ref="G95:G96"/>
    <mergeCell ref="A93:A94"/>
    <mergeCell ref="C93:C94"/>
    <mergeCell ref="D93:D94"/>
    <mergeCell ref="E93:E94"/>
    <mergeCell ref="F93:F94"/>
    <mergeCell ref="G93:G94"/>
    <mergeCell ref="A99:A100"/>
    <mergeCell ref="C99:C100"/>
    <mergeCell ref="D99:D100"/>
    <mergeCell ref="E99:E100"/>
    <mergeCell ref="F99:F100"/>
    <mergeCell ref="G99:G100"/>
    <mergeCell ref="A97:A98"/>
    <mergeCell ref="C97:C98"/>
    <mergeCell ref="D97:D98"/>
    <mergeCell ref="E97:E98"/>
    <mergeCell ref="F97:F98"/>
    <mergeCell ref="G97:G98"/>
  </mergeCells>
  <phoneticPr fontId="4"/>
  <conditionalFormatting sqref="A5:E100">
    <cfRule type="containsBlanks" dxfId="15" priority="8">
      <formula>LEN(TRIM(A5))=0</formula>
    </cfRule>
  </conditionalFormatting>
  <conditionalFormatting sqref="F5:F100">
    <cfRule type="expression" dxfId="14" priority="6">
      <formula>IF(C5="ハードウェア購入費",10000&gt;D5)</formula>
    </cfRule>
    <cfRule type="expression" dxfId="13" priority="7">
      <formula>IF(C5="(PC、タブレット等)ハードウェア購入費",10000&gt;D5)</formula>
    </cfRule>
  </conditionalFormatting>
  <conditionalFormatting sqref="F5:F100">
    <cfRule type="expression" dxfId="12" priority="5">
      <formula>IF(C5="委託費(指導・設定)",100000&lt;SUMIF(C$5:C$100,"委託費(指導・設定)",F$5:F$100))</formula>
    </cfRule>
  </conditionalFormatting>
  <conditionalFormatting sqref="M5:M100">
    <cfRule type="expression" dxfId="11" priority="3">
      <formula>IF(J5="ハードウェア購入費",10000&gt;K5)</formula>
    </cfRule>
    <cfRule type="expression" dxfId="10" priority="4">
      <formula>IF(J5="(PC、タブレット等)ハードウェア購入費",10000&gt;K5)</formula>
    </cfRule>
  </conditionalFormatting>
  <conditionalFormatting sqref="M5:M100">
    <cfRule type="expression" dxfId="9" priority="2">
      <formula>IF(J5="委託費(指導・設定)",100000&lt;SUMIF(J$5:J$100,"委託費(指導・設定)",M$5:M$100))</formula>
    </cfRule>
  </conditionalFormatting>
  <conditionalFormatting sqref="H5:L100">
    <cfRule type="containsBlanks" dxfId="8" priority="1">
      <formula>LEN(TRIM(H5))=0</formula>
    </cfRule>
  </conditionalFormatting>
  <dataValidations count="2">
    <dataValidation imeMode="off" allowBlank="1" showInputMessage="1" showErrorMessage="1" sqref="A5:A100 D5:F100 K5:M100" xr:uid="{120C56BA-60D5-44A5-A390-FB8C471C42A9}"/>
    <dataValidation type="list" allowBlank="1" showInputMessage="1" showErrorMessage="1" sqref="C5:C100 J5:J100" xr:uid="{5EA00737-691A-482A-A291-43585006D56E}">
      <formula1>"委託費,委託費(指導・設定),(PC、タブレット等)ハードウェア購入費,ハードウェア購入費,ソフトウェア購入費,賃借料,使用料"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&amp;R&amp;P</oddHeader>
  </headerFooter>
  <rowBreaks count="1" manualBreakCount="1">
    <brk id="36" min="7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3CFD0-7580-49A6-9394-21CE04D8B385}">
  <sheetPr>
    <tabColor theme="0"/>
  </sheetPr>
  <dimension ref="A1:Y21"/>
  <sheetViews>
    <sheetView view="pageBreakPreview" topLeftCell="A4" zoomScaleNormal="100" zoomScaleSheetLayoutView="100" workbookViewId="0">
      <selection activeCell="AB10" sqref="AB10"/>
    </sheetView>
  </sheetViews>
  <sheetFormatPr defaultRowHeight="18"/>
  <cols>
    <col min="1" max="1" width="3.5" style="29" customWidth="1"/>
    <col min="2" max="11" width="3.58203125" style="29" customWidth="1"/>
    <col min="12" max="22" width="3.5" style="29" customWidth="1"/>
    <col min="24" max="24" width="10.33203125" customWidth="1"/>
  </cols>
  <sheetData>
    <row r="1" spans="1: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8" t="s">
        <v>11</v>
      </c>
      <c r="V1" s="18"/>
    </row>
    <row r="2" spans="1:25">
      <c r="A2" s="135" t="s">
        <v>31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30"/>
    </row>
    <row r="3" spans="1: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5">
      <c r="A4" s="17" t="s">
        <v>12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8" t="s">
        <v>13</v>
      </c>
      <c r="V4" s="18"/>
    </row>
    <row r="5" spans="1:25">
      <c r="A5" s="136" t="s">
        <v>14</v>
      </c>
      <c r="B5" s="138" t="s">
        <v>15</v>
      </c>
      <c r="C5" s="139"/>
      <c r="D5" s="139"/>
      <c r="E5" s="139"/>
      <c r="F5" s="139"/>
      <c r="G5" s="139"/>
      <c r="H5" s="139"/>
      <c r="I5" s="139"/>
      <c r="J5" s="139"/>
      <c r="K5" s="140"/>
      <c r="L5" s="147" t="s">
        <v>16</v>
      </c>
      <c r="M5" s="147"/>
      <c r="N5" s="147"/>
      <c r="O5" s="147"/>
      <c r="P5" s="148"/>
      <c r="Q5" s="147" t="s">
        <v>17</v>
      </c>
      <c r="R5" s="147"/>
      <c r="S5" s="147"/>
      <c r="T5" s="147"/>
      <c r="U5" s="148"/>
      <c r="V5" s="31"/>
      <c r="W5" t="s">
        <v>33</v>
      </c>
    </row>
    <row r="6" spans="1:25">
      <c r="A6" s="137"/>
      <c r="B6" s="141"/>
      <c r="C6" s="142"/>
      <c r="D6" s="142"/>
      <c r="E6" s="142"/>
      <c r="F6" s="142"/>
      <c r="G6" s="142"/>
      <c r="H6" s="142"/>
      <c r="I6" s="142"/>
      <c r="J6" s="142"/>
      <c r="K6" s="143"/>
      <c r="L6" s="149"/>
      <c r="M6" s="149"/>
      <c r="N6" s="149"/>
      <c r="O6" s="149"/>
      <c r="P6" s="150"/>
      <c r="Q6" s="149"/>
      <c r="R6" s="149"/>
      <c r="S6" s="149"/>
      <c r="T6" s="149"/>
      <c r="U6" s="150"/>
      <c r="V6" s="31"/>
      <c r="W6" t="s">
        <v>35</v>
      </c>
    </row>
    <row r="7" spans="1:25">
      <c r="A7" s="137"/>
      <c r="B7" s="144"/>
      <c r="C7" s="145"/>
      <c r="D7" s="145"/>
      <c r="E7" s="145"/>
      <c r="F7" s="145"/>
      <c r="G7" s="145"/>
      <c r="H7" s="145"/>
      <c r="I7" s="145"/>
      <c r="J7" s="145"/>
      <c r="K7" s="146"/>
      <c r="L7" s="151"/>
      <c r="M7" s="151"/>
      <c r="N7" s="151"/>
      <c r="O7" s="151"/>
      <c r="P7" s="152"/>
      <c r="Q7" s="151"/>
      <c r="R7" s="151"/>
      <c r="S7" s="151"/>
      <c r="T7" s="151"/>
      <c r="U7" s="152"/>
      <c r="V7" s="31"/>
      <c r="W7" s="116" t="s">
        <v>43</v>
      </c>
      <c r="X7" s="116"/>
      <c r="Y7" s="116"/>
    </row>
    <row r="8" spans="1:25" ht="32.25" customHeight="1">
      <c r="A8" s="137"/>
      <c r="B8" s="124" t="s">
        <v>18</v>
      </c>
      <c r="C8" s="125"/>
      <c r="D8" s="125"/>
      <c r="E8" s="125"/>
      <c r="F8" s="125"/>
      <c r="G8" s="125"/>
      <c r="H8" s="125"/>
      <c r="I8" s="125"/>
      <c r="J8" s="125"/>
      <c r="K8" s="126"/>
      <c r="L8" s="117">
        <f>SUMIF(第５号・第１２号共通_収支予算決算内訳!C:C,"*"&amp;B8&amp;"*",第５号・第１２号共通_収支予算決算内訳!F:F)</f>
        <v>0</v>
      </c>
      <c r="M8" s="117"/>
      <c r="N8" s="117"/>
      <c r="O8" s="117"/>
      <c r="P8" s="118"/>
      <c r="Q8" s="117">
        <f>SUMIF(第５号・第１２号共通_収支予算決算内訳!C:C,"*"&amp;B8&amp;"*",第５号・第１２号共通_収支予算決算内訳!G:G)</f>
        <v>0</v>
      </c>
      <c r="R8" s="117"/>
      <c r="S8" s="117"/>
      <c r="T8" s="117"/>
      <c r="U8" s="118"/>
      <c r="V8" s="32"/>
      <c r="W8" s="116"/>
      <c r="X8" s="116"/>
      <c r="Y8" s="116"/>
    </row>
    <row r="9" spans="1:25" ht="32.25" customHeight="1">
      <c r="A9" s="137"/>
      <c r="B9" s="124" t="s">
        <v>19</v>
      </c>
      <c r="C9" s="125"/>
      <c r="D9" s="125"/>
      <c r="E9" s="125"/>
      <c r="F9" s="125"/>
      <c r="G9" s="125"/>
      <c r="H9" s="125"/>
      <c r="I9" s="125"/>
      <c r="J9" s="125"/>
      <c r="K9" s="126"/>
      <c r="L9" s="117">
        <f>SUMIF(第５号・第１２号共通_収支予算決算内訳!C:C,"*"&amp;B9&amp;"*",第５号・第１２号共通_収支予算決算内訳!F:F)</f>
        <v>0</v>
      </c>
      <c r="M9" s="117"/>
      <c r="N9" s="117"/>
      <c r="O9" s="117"/>
      <c r="P9" s="118"/>
      <c r="Q9" s="117">
        <f>SUMIF(第５号・第１２号共通_収支予算決算内訳!C:C,"*"&amp;B9&amp;"*",第５号・第１２号共通_収支予算決算内訳!G:G)</f>
        <v>0</v>
      </c>
      <c r="R9" s="117"/>
      <c r="S9" s="117"/>
      <c r="T9" s="117"/>
      <c r="U9" s="118"/>
      <c r="V9" s="32"/>
      <c r="W9" s="116"/>
      <c r="X9" s="116"/>
      <c r="Y9" s="116"/>
    </row>
    <row r="10" spans="1:25" ht="32.25" customHeight="1">
      <c r="A10" s="137"/>
      <c r="B10" s="124" t="s">
        <v>20</v>
      </c>
      <c r="C10" s="125"/>
      <c r="D10" s="125"/>
      <c r="E10" s="125"/>
      <c r="F10" s="125"/>
      <c r="G10" s="125"/>
      <c r="H10" s="125"/>
      <c r="I10" s="125"/>
      <c r="J10" s="125"/>
      <c r="K10" s="126"/>
      <c r="L10" s="117">
        <f>SUMIF(第５号・第１２号共通_収支予算決算内訳!C:C,'第5号様式_収支予算書(デジタル化枠)'!B10,第５号・第１２号共通_収支予算決算内訳!F:F)</f>
        <v>0</v>
      </c>
      <c r="M10" s="117"/>
      <c r="N10" s="117"/>
      <c r="O10" s="117"/>
      <c r="P10" s="118"/>
      <c r="Q10" s="117">
        <f>SUMIF(第５号・第１２号共通_収支予算決算内訳!C:C,'第5号様式_収支予算書(デジタル化枠)'!B10,第５号・第１２号共通_収支予算決算内訳!G:G)</f>
        <v>0</v>
      </c>
      <c r="R10" s="117"/>
      <c r="S10" s="117"/>
      <c r="T10" s="117"/>
      <c r="U10" s="118"/>
      <c r="V10" s="32"/>
      <c r="W10" s="133" t="str">
        <f>IF(L9&lt;=E16/2,"問題なし","経費が超過しています")</f>
        <v>問題なし</v>
      </c>
      <c r="X10" s="134"/>
    </row>
    <row r="11" spans="1:25" ht="32.25" customHeight="1">
      <c r="A11" s="137"/>
      <c r="B11" s="124" t="s">
        <v>21</v>
      </c>
      <c r="C11" s="125"/>
      <c r="D11" s="125"/>
      <c r="E11" s="125"/>
      <c r="F11" s="125"/>
      <c r="G11" s="125"/>
      <c r="H11" s="125"/>
      <c r="I11" s="125"/>
      <c r="J11" s="125"/>
      <c r="K11" s="126"/>
      <c r="L11" s="117">
        <f>SUMIF(第５号・第１２号共通_収支予算決算内訳!C:C,'第5号様式_収支予算書(デジタル化枠)'!B11,第５号・第１２号共通_収支予算決算内訳!F:F)</f>
        <v>0</v>
      </c>
      <c r="M11" s="117"/>
      <c r="N11" s="117"/>
      <c r="O11" s="117"/>
      <c r="P11" s="118"/>
      <c r="Q11" s="117">
        <f>SUMIF(第５号・第１２号共通_収支予算決算内訳!C:C,'第5号様式_収支予算書(デジタル化枠)'!B11,第５号・第１２号共通_収支予算決算内訳!G:G)</f>
        <v>0</v>
      </c>
      <c r="R11" s="117"/>
      <c r="S11" s="117"/>
      <c r="T11" s="117"/>
      <c r="U11" s="118"/>
      <c r="V11" s="32"/>
    </row>
    <row r="12" spans="1:25" ht="32.25" customHeight="1">
      <c r="A12" s="137"/>
      <c r="B12" s="124" t="s">
        <v>22</v>
      </c>
      <c r="C12" s="125"/>
      <c r="D12" s="125"/>
      <c r="E12" s="125"/>
      <c r="F12" s="125"/>
      <c r="G12" s="125"/>
      <c r="H12" s="125"/>
      <c r="I12" s="125"/>
      <c r="J12" s="125"/>
      <c r="K12" s="126"/>
      <c r="L12" s="117">
        <f>SUMIF(第５号・第１２号共通_収支予算決算内訳!C:C,'第5号様式_収支予算書(デジタル化枠)'!B12,第５号・第１２号共通_収支予算決算内訳!F:F)</f>
        <v>0</v>
      </c>
      <c r="M12" s="117"/>
      <c r="N12" s="117"/>
      <c r="O12" s="117"/>
      <c r="P12" s="118"/>
      <c r="Q12" s="117">
        <f>SUMIF(第５号・第１２号共通_収支予算決算内訳!C:C,'第5号様式_収支予算書(デジタル化枠)'!B12,第５号・第１２号共通_収支予算決算内訳!G:G)</f>
        <v>0</v>
      </c>
      <c r="R12" s="117"/>
      <c r="S12" s="117"/>
      <c r="T12" s="117"/>
      <c r="U12" s="118"/>
      <c r="V12" s="32"/>
    </row>
    <row r="13" spans="1:25" ht="32.25" customHeight="1">
      <c r="A13" s="19"/>
      <c r="B13" s="127" t="s">
        <v>23</v>
      </c>
      <c r="C13" s="128"/>
      <c r="D13" s="128"/>
      <c r="E13" s="128"/>
      <c r="F13" s="128"/>
      <c r="G13" s="128"/>
      <c r="H13" s="128"/>
      <c r="I13" s="128"/>
      <c r="J13" s="128"/>
      <c r="K13" s="129"/>
      <c r="L13" s="130">
        <f>SUM(L5:P12)</f>
        <v>0</v>
      </c>
      <c r="M13" s="131"/>
      <c r="N13" s="131"/>
      <c r="O13" s="131"/>
      <c r="P13" s="132"/>
      <c r="Q13" s="130">
        <f>SUM(Q5:U12)</f>
        <v>0</v>
      </c>
      <c r="R13" s="131"/>
      <c r="S13" s="131"/>
      <c r="T13" s="131"/>
      <c r="U13" s="132"/>
      <c r="V13" s="33"/>
    </row>
    <row r="14" spans="1:25" ht="15.7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5" ht="15.75" customHeight="1">
      <c r="A15" s="17" t="s">
        <v>24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5" ht="34.5" customHeight="1">
      <c r="A16" s="20" t="s">
        <v>25</v>
      </c>
      <c r="B16" s="21"/>
      <c r="C16" s="21"/>
      <c r="D16" s="21"/>
      <c r="E16" s="119">
        <f>L13</f>
        <v>0</v>
      </c>
      <c r="F16" s="119"/>
      <c r="G16" s="119"/>
      <c r="H16" s="119"/>
      <c r="I16" s="120"/>
      <c r="J16" s="17"/>
      <c r="K16" s="22" t="s">
        <v>29</v>
      </c>
      <c r="L16" s="22"/>
      <c r="N16" s="22"/>
      <c r="O16" s="23" t="s">
        <v>26</v>
      </c>
      <c r="P16" s="24"/>
      <c r="Q16" s="119">
        <f>E16* 2/3</f>
        <v>0</v>
      </c>
      <c r="R16" s="119"/>
      <c r="S16" s="119"/>
      <c r="T16" s="120"/>
      <c r="U16" s="17"/>
      <c r="V16" s="17"/>
    </row>
    <row r="17" spans="1:2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15.75" customHeight="1">
      <c r="A18" s="25" t="s">
        <v>30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ht="18.7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 t="s">
        <v>27</v>
      </c>
      <c r="P19" s="26" t="s">
        <v>28</v>
      </c>
      <c r="Q19" s="27"/>
      <c r="R19" s="27"/>
      <c r="S19" s="27"/>
      <c r="T19" s="27"/>
      <c r="U19" s="28"/>
      <c r="V19" s="34"/>
    </row>
    <row r="20" spans="1:22" ht="22.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21">
        <f>IF(INT(Q16/1000)&gt;=1000,1000,INT(Q16/1000))</f>
        <v>0</v>
      </c>
      <c r="Q20" s="122"/>
      <c r="R20" s="122"/>
      <c r="S20" s="122"/>
      <c r="T20" s="122"/>
      <c r="U20" s="123"/>
      <c r="V20" s="35"/>
    </row>
    <row r="21" spans="1:2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</sheetData>
  <sheetProtection algorithmName="SHA-512" hashValue="YHHzEYvFX5c1uwo0x5Nqr0wVUjOJJl00MX2KjA0ZM68zCj9aZ5I93mfnxRKoyIdqk61FlMqrEWm6GCGBLUQFDw==" saltValue="BSw7kRlOrprteNJ9evMb6Q==" spinCount="100000" sheet="1" objects="1" scenarios="1"/>
  <mergeCells count="28">
    <mergeCell ref="A2:U2"/>
    <mergeCell ref="A5:A12"/>
    <mergeCell ref="B5:K7"/>
    <mergeCell ref="L5:P7"/>
    <mergeCell ref="Q5:U7"/>
    <mergeCell ref="B8:K8"/>
    <mergeCell ref="L8:P8"/>
    <mergeCell ref="Q8:U8"/>
    <mergeCell ref="B9:K9"/>
    <mergeCell ref="L9:P9"/>
    <mergeCell ref="Q9:U9"/>
    <mergeCell ref="B10:K10"/>
    <mergeCell ref="L10:P10"/>
    <mergeCell ref="Q10:U10"/>
    <mergeCell ref="B11:K11"/>
    <mergeCell ref="L11:P11"/>
    <mergeCell ref="W7:Y9"/>
    <mergeCell ref="Q11:U11"/>
    <mergeCell ref="E16:I16"/>
    <mergeCell ref="Q16:T16"/>
    <mergeCell ref="P20:U20"/>
    <mergeCell ref="B12:K12"/>
    <mergeCell ref="L12:P12"/>
    <mergeCell ref="Q12:U12"/>
    <mergeCell ref="B13:K13"/>
    <mergeCell ref="L13:P13"/>
    <mergeCell ref="Q13:U13"/>
    <mergeCell ref="W10:X10"/>
  </mergeCells>
  <phoneticPr fontId="4"/>
  <conditionalFormatting sqref="W7">
    <cfRule type="cellIs" dxfId="7" priority="5" operator="equal">
      <formula>"異常"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0">
    <cfRule type="cellIs" dxfId="6" priority="3" operator="equal">
      <formula>"異常"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0:X10">
    <cfRule type="cellIs" dxfId="5" priority="2" operator="equal">
      <formula>"経費が超過してます"</formula>
    </cfRule>
    <cfRule type="containsText" dxfId="4" priority="1" operator="containsText" text="経費が超過しています">
      <formula>NOT(ISERROR(SEARCH("経費が超過しています",W10)))</formula>
    </cfRule>
  </conditionalFormatting>
  <pageMargins left="0.7" right="0.7" top="0.75" bottom="0.75" header="0.3" footer="0.3"/>
  <pageSetup paperSize="9" scale="96" orientation="portrait" r:id="rId1"/>
  <colBreaks count="1" manualBreakCount="1">
    <brk id="21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0D484-FF9A-460F-A29A-CDACAE3F02E8}">
  <sheetPr>
    <tabColor rgb="FFFFFF00"/>
  </sheetPr>
  <dimension ref="A1:Y21"/>
  <sheetViews>
    <sheetView view="pageBreakPreview" zoomScaleNormal="100" zoomScaleSheetLayoutView="100" workbookViewId="0">
      <selection activeCell="AA8" sqref="AA8"/>
    </sheetView>
  </sheetViews>
  <sheetFormatPr defaultRowHeight="18"/>
  <cols>
    <col min="1" max="1" width="3.5" style="29" customWidth="1"/>
    <col min="2" max="11" width="3.58203125" style="29" customWidth="1"/>
    <col min="12" max="22" width="3.5" style="29" customWidth="1"/>
    <col min="24" max="24" width="10.33203125" customWidth="1"/>
  </cols>
  <sheetData>
    <row r="1" spans="1: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8" t="s">
        <v>11</v>
      </c>
      <c r="V1" s="18"/>
    </row>
    <row r="2" spans="1:25">
      <c r="A2" s="135" t="s">
        <v>59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39"/>
    </row>
    <row r="3" spans="1: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5">
      <c r="A4" s="17" t="s">
        <v>58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8" t="s">
        <v>13</v>
      </c>
      <c r="V4" s="18"/>
    </row>
    <row r="5" spans="1:25">
      <c r="A5" s="136" t="s">
        <v>14</v>
      </c>
      <c r="B5" s="138" t="s">
        <v>15</v>
      </c>
      <c r="C5" s="139"/>
      <c r="D5" s="139"/>
      <c r="E5" s="139"/>
      <c r="F5" s="139"/>
      <c r="G5" s="139"/>
      <c r="H5" s="139"/>
      <c r="I5" s="139"/>
      <c r="J5" s="139"/>
      <c r="K5" s="140"/>
      <c r="L5" s="147" t="s">
        <v>16</v>
      </c>
      <c r="M5" s="147"/>
      <c r="N5" s="147"/>
      <c r="O5" s="147"/>
      <c r="P5" s="148"/>
      <c r="Q5" s="147" t="s">
        <v>17</v>
      </c>
      <c r="R5" s="147"/>
      <c r="S5" s="147"/>
      <c r="T5" s="147"/>
      <c r="U5" s="148"/>
      <c r="V5" s="40"/>
      <c r="W5" t="s">
        <v>33</v>
      </c>
    </row>
    <row r="6" spans="1:25">
      <c r="A6" s="137"/>
      <c r="B6" s="141"/>
      <c r="C6" s="142"/>
      <c r="D6" s="142"/>
      <c r="E6" s="142"/>
      <c r="F6" s="142"/>
      <c r="G6" s="142"/>
      <c r="H6" s="142"/>
      <c r="I6" s="142"/>
      <c r="J6" s="142"/>
      <c r="K6" s="143"/>
      <c r="L6" s="149"/>
      <c r="M6" s="149"/>
      <c r="N6" s="149"/>
      <c r="O6" s="149"/>
      <c r="P6" s="150"/>
      <c r="Q6" s="149"/>
      <c r="R6" s="149"/>
      <c r="S6" s="149"/>
      <c r="T6" s="149"/>
      <c r="U6" s="150"/>
      <c r="V6" s="40"/>
      <c r="W6" t="s">
        <v>35</v>
      </c>
    </row>
    <row r="7" spans="1:25">
      <c r="A7" s="137"/>
      <c r="B7" s="144"/>
      <c r="C7" s="145"/>
      <c r="D7" s="145"/>
      <c r="E7" s="145"/>
      <c r="F7" s="145"/>
      <c r="G7" s="145"/>
      <c r="H7" s="145"/>
      <c r="I7" s="145"/>
      <c r="J7" s="145"/>
      <c r="K7" s="146"/>
      <c r="L7" s="151"/>
      <c r="M7" s="151"/>
      <c r="N7" s="151"/>
      <c r="O7" s="151"/>
      <c r="P7" s="152"/>
      <c r="Q7" s="151"/>
      <c r="R7" s="151"/>
      <c r="S7" s="151"/>
      <c r="T7" s="151"/>
      <c r="U7" s="152"/>
      <c r="V7" s="40"/>
      <c r="W7" s="116" t="s">
        <v>43</v>
      </c>
      <c r="X7" s="116"/>
      <c r="Y7" s="116"/>
    </row>
    <row r="8" spans="1:25" ht="32.25" customHeight="1">
      <c r="A8" s="137"/>
      <c r="B8" s="124" t="s">
        <v>18</v>
      </c>
      <c r="C8" s="125"/>
      <c r="D8" s="125"/>
      <c r="E8" s="125"/>
      <c r="F8" s="125"/>
      <c r="G8" s="125"/>
      <c r="H8" s="125"/>
      <c r="I8" s="125"/>
      <c r="J8" s="125"/>
      <c r="K8" s="126"/>
      <c r="L8" s="117">
        <f>SUMIF(第５号・第１２号共通_収支予算決算内訳!J:J,"*"&amp;B8&amp;"*",第５号・第１２号共通_収支予算決算内訳!M:M)</f>
        <v>0</v>
      </c>
      <c r="M8" s="117"/>
      <c r="N8" s="117"/>
      <c r="O8" s="117"/>
      <c r="P8" s="118"/>
      <c r="Q8" s="117">
        <f>SUMIF(第５号・第１２号共通_収支予算決算内訳!J:J,"*"&amp;B8&amp;"*",第５号・第１２号共通_収支予算決算内訳!N:N)</f>
        <v>0</v>
      </c>
      <c r="R8" s="117"/>
      <c r="S8" s="117"/>
      <c r="T8" s="117"/>
      <c r="U8" s="118"/>
      <c r="V8" s="32"/>
      <c r="W8" s="116"/>
      <c r="X8" s="116"/>
      <c r="Y8" s="116"/>
    </row>
    <row r="9" spans="1:25" ht="32.25" customHeight="1">
      <c r="A9" s="137"/>
      <c r="B9" s="124" t="s">
        <v>19</v>
      </c>
      <c r="C9" s="125"/>
      <c r="D9" s="125"/>
      <c r="E9" s="125"/>
      <c r="F9" s="125"/>
      <c r="G9" s="125"/>
      <c r="H9" s="125"/>
      <c r="I9" s="125"/>
      <c r="J9" s="125"/>
      <c r="K9" s="126"/>
      <c r="L9" s="117">
        <f>SUMIF(第５号・第１２号共通_収支予算決算内訳!J:J,"*"&amp;B9&amp;"*",第５号・第１２号共通_収支予算決算内訳!M:M)</f>
        <v>0</v>
      </c>
      <c r="M9" s="117"/>
      <c r="N9" s="117"/>
      <c r="O9" s="117"/>
      <c r="P9" s="118"/>
      <c r="Q9" s="117">
        <f>SUMIF(第５号・第１２号共通_収支予算決算内訳!J:J,"*"&amp;B9&amp;"*",第５号・第１２号共通_収支予算決算内訳!N:N)</f>
        <v>0</v>
      </c>
      <c r="R9" s="117"/>
      <c r="S9" s="117"/>
      <c r="T9" s="117"/>
      <c r="U9" s="118"/>
      <c r="V9" s="32"/>
      <c r="W9" s="116"/>
      <c r="X9" s="116"/>
      <c r="Y9" s="116"/>
    </row>
    <row r="10" spans="1:25" ht="32.25" customHeight="1">
      <c r="A10" s="137"/>
      <c r="B10" s="124" t="s">
        <v>20</v>
      </c>
      <c r="C10" s="125"/>
      <c r="D10" s="125"/>
      <c r="E10" s="125"/>
      <c r="F10" s="125"/>
      <c r="G10" s="125"/>
      <c r="H10" s="125"/>
      <c r="I10" s="125"/>
      <c r="J10" s="125"/>
      <c r="K10" s="126"/>
      <c r="L10" s="117">
        <f>SUMIF(第５号・第１２号共通_収支予算決算内訳!J:J,"*"&amp;B10&amp;"*",第５号・第１２号共通_収支予算決算内訳!M:M)</f>
        <v>0</v>
      </c>
      <c r="M10" s="117"/>
      <c r="N10" s="117"/>
      <c r="O10" s="117"/>
      <c r="P10" s="118"/>
      <c r="Q10" s="117">
        <f>SUMIF(第５号・第１２号共通_収支予算決算内訳!J:J,"*"&amp;B10&amp;"*",第５号・第１２号共通_収支予算決算内訳!N:N)</f>
        <v>0</v>
      </c>
      <c r="R10" s="117"/>
      <c r="S10" s="117"/>
      <c r="T10" s="117"/>
      <c r="U10" s="118"/>
      <c r="V10" s="32"/>
      <c r="W10" s="133" t="str">
        <f>IF(L9&lt;=E16/2,"問題なし","経費が超過しています")</f>
        <v>問題なし</v>
      </c>
      <c r="X10" s="134"/>
    </row>
    <row r="11" spans="1:25" ht="32.25" customHeight="1">
      <c r="A11" s="137"/>
      <c r="B11" s="124" t="s">
        <v>21</v>
      </c>
      <c r="C11" s="125"/>
      <c r="D11" s="125"/>
      <c r="E11" s="125"/>
      <c r="F11" s="125"/>
      <c r="G11" s="125"/>
      <c r="H11" s="125"/>
      <c r="I11" s="125"/>
      <c r="J11" s="125"/>
      <c r="K11" s="126"/>
      <c r="L11" s="117">
        <f>SUMIF(第５号・第１２号共通_収支予算決算内訳!J:J,"*"&amp;B11&amp;"*",第５号・第１２号共通_収支予算決算内訳!M:M)</f>
        <v>0</v>
      </c>
      <c r="M11" s="117"/>
      <c r="N11" s="117"/>
      <c r="O11" s="117"/>
      <c r="P11" s="118"/>
      <c r="Q11" s="117">
        <f>SUMIF(第５号・第１２号共通_収支予算決算内訳!J:J,"*"&amp;B11&amp;"*",第５号・第１２号共通_収支予算決算内訳!N:N)</f>
        <v>0</v>
      </c>
      <c r="R11" s="117"/>
      <c r="S11" s="117"/>
      <c r="T11" s="117"/>
      <c r="U11" s="118"/>
      <c r="V11" s="32"/>
    </row>
    <row r="12" spans="1:25" ht="32.25" customHeight="1">
      <c r="A12" s="137"/>
      <c r="B12" s="124" t="s">
        <v>22</v>
      </c>
      <c r="C12" s="125"/>
      <c r="D12" s="125"/>
      <c r="E12" s="125"/>
      <c r="F12" s="125"/>
      <c r="G12" s="125"/>
      <c r="H12" s="125"/>
      <c r="I12" s="125"/>
      <c r="J12" s="125"/>
      <c r="K12" s="126"/>
      <c r="L12" s="117">
        <f>SUMIF(第５号・第１２号共通_収支予算決算内訳!J:J,"*"&amp;B12&amp;"*",第５号・第１２号共通_収支予算決算内訳!M:M)</f>
        <v>0</v>
      </c>
      <c r="M12" s="117"/>
      <c r="N12" s="117"/>
      <c r="O12" s="117"/>
      <c r="P12" s="118"/>
      <c r="Q12" s="117">
        <f>SUMIF(第５号・第１２号共通_収支予算決算内訳!J:J,"*"&amp;B12&amp;"*",第５号・第１２号共通_収支予算決算内訳!N:N)</f>
        <v>0</v>
      </c>
      <c r="R12" s="117"/>
      <c r="S12" s="117"/>
      <c r="T12" s="117"/>
      <c r="U12" s="118"/>
      <c r="V12" s="32"/>
    </row>
    <row r="13" spans="1:25" ht="32.25" customHeight="1">
      <c r="A13" s="19"/>
      <c r="B13" s="127" t="s">
        <v>23</v>
      </c>
      <c r="C13" s="128"/>
      <c r="D13" s="128"/>
      <c r="E13" s="128"/>
      <c r="F13" s="128"/>
      <c r="G13" s="128"/>
      <c r="H13" s="128"/>
      <c r="I13" s="128"/>
      <c r="J13" s="128"/>
      <c r="K13" s="129"/>
      <c r="L13" s="130">
        <f>SUM(L5:P12)</f>
        <v>0</v>
      </c>
      <c r="M13" s="131"/>
      <c r="N13" s="131"/>
      <c r="O13" s="131"/>
      <c r="P13" s="132"/>
      <c r="Q13" s="130">
        <f>SUM(Q5:U12)</f>
        <v>0</v>
      </c>
      <c r="R13" s="131"/>
      <c r="S13" s="131"/>
      <c r="T13" s="131"/>
      <c r="U13" s="132"/>
      <c r="V13" s="33"/>
    </row>
    <row r="14" spans="1:25" ht="15.7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5" ht="15.75" customHeight="1">
      <c r="A15" s="17" t="s">
        <v>24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5" ht="34.5" customHeight="1">
      <c r="A16" s="20" t="s">
        <v>25</v>
      </c>
      <c r="B16" s="21"/>
      <c r="C16" s="21"/>
      <c r="D16" s="21"/>
      <c r="E16" s="119">
        <f>L13</f>
        <v>0</v>
      </c>
      <c r="F16" s="119"/>
      <c r="G16" s="119"/>
      <c r="H16" s="119"/>
      <c r="I16" s="120"/>
      <c r="J16" s="17"/>
      <c r="K16" s="22" t="s">
        <v>29</v>
      </c>
      <c r="L16" s="22"/>
      <c r="N16" s="22"/>
      <c r="O16" s="23" t="s">
        <v>26</v>
      </c>
      <c r="P16" s="24"/>
      <c r="Q16" s="119">
        <f>E16* 2/3</f>
        <v>0</v>
      </c>
      <c r="R16" s="119"/>
      <c r="S16" s="119"/>
      <c r="T16" s="120"/>
      <c r="U16" s="17"/>
      <c r="V16" s="17"/>
    </row>
    <row r="17" spans="1:2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15.75" customHeight="1">
      <c r="A18" s="25" t="s">
        <v>30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ht="18.7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 t="s">
        <v>27</v>
      </c>
      <c r="P19" s="26" t="s">
        <v>28</v>
      </c>
      <c r="Q19" s="27"/>
      <c r="R19" s="27"/>
      <c r="S19" s="27"/>
      <c r="T19" s="27"/>
      <c r="U19" s="28"/>
      <c r="V19" s="34"/>
    </row>
    <row r="20" spans="1:22" ht="22.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21">
        <f>IF(INT(Q16/1000)&gt;=1000,1000,INT(Q16/1000))</f>
        <v>0</v>
      </c>
      <c r="Q20" s="122"/>
      <c r="R20" s="122"/>
      <c r="S20" s="122"/>
      <c r="T20" s="122"/>
      <c r="U20" s="123"/>
      <c r="V20" s="35"/>
    </row>
    <row r="21" spans="1:2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</sheetData>
  <sheetProtection algorithmName="SHA-512" hashValue="7Et2zi7+a3OWDo6Xaw/AJEu6uh4vf2QXvqaRFaZlOIzc7I1yi0b1lzmRZIVPMTypSrFHz7KpL/r4ndLeBTQ2oA==" saltValue="OBDc6fKuD4yElv2B+uI0lQ==" spinCount="100000" sheet="1" objects="1" scenarios="1"/>
  <mergeCells count="28">
    <mergeCell ref="P20:U20"/>
    <mergeCell ref="B11:K11"/>
    <mergeCell ref="L11:P11"/>
    <mergeCell ref="Q11:U11"/>
    <mergeCell ref="B12:K12"/>
    <mergeCell ref="L12:P12"/>
    <mergeCell ref="Q12:U12"/>
    <mergeCell ref="B13:K13"/>
    <mergeCell ref="L13:P13"/>
    <mergeCell ref="Q13:U13"/>
    <mergeCell ref="E16:I16"/>
    <mergeCell ref="Q16:T16"/>
    <mergeCell ref="W10:X10"/>
    <mergeCell ref="A2:U2"/>
    <mergeCell ref="A5:A12"/>
    <mergeCell ref="B5:K7"/>
    <mergeCell ref="L5:P7"/>
    <mergeCell ref="Q5:U7"/>
    <mergeCell ref="W7:Y9"/>
    <mergeCell ref="B8:K8"/>
    <mergeCell ref="L8:P8"/>
    <mergeCell ref="Q8:U8"/>
    <mergeCell ref="B9:K9"/>
    <mergeCell ref="L9:P9"/>
    <mergeCell ref="Q9:U9"/>
    <mergeCell ref="B10:K10"/>
    <mergeCell ref="L10:P10"/>
    <mergeCell ref="Q10:U10"/>
  </mergeCells>
  <phoneticPr fontId="4"/>
  <conditionalFormatting sqref="W7">
    <cfRule type="cellIs" dxfId="3" priority="5" operator="equal">
      <formula>"異常"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0">
    <cfRule type="cellIs" dxfId="2" priority="3" operator="equal">
      <formula>"異常"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0:X10">
    <cfRule type="containsText" dxfId="1" priority="1" operator="containsText" text="経費が超過しています">
      <formula>NOT(ISERROR(SEARCH("経費が超過しています",W10)))</formula>
    </cfRule>
    <cfRule type="cellIs" dxfId="0" priority="2" operator="equal">
      <formula>"経費が超過してます"</formula>
    </cfRule>
  </conditionalFormatting>
  <pageMargins left="0.7" right="0.7" top="0.75" bottom="0.75" header="0.3" footer="0.3"/>
  <pageSetup paperSize="9" scale="96" orientation="portrait" r:id="rId1"/>
  <colBreaks count="1" manualBreakCount="1">
    <brk id="2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記載例</vt:lpstr>
      <vt:lpstr>第５号・第１２号共通_収支予算決算内訳</vt:lpstr>
      <vt:lpstr>第5号様式_収支予算書(デジタル化枠)</vt:lpstr>
      <vt:lpstr>第１２号様式_収支決算書(デジタル化枠) </vt:lpstr>
      <vt:lpstr>記載例!Print_Area</vt:lpstr>
      <vt:lpstr>'第１２号様式_収支決算書(デジタル化枠) '!Print_Area</vt:lpstr>
      <vt:lpstr>第５号・第１２号共通_収支予算決算内訳!Print_Area</vt:lpstr>
      <vt:lpstr>'第5号様式_収支予算書(デジタル化枠)'!Print_Area</vt:lpstr>
      <vt:lpstr>第５号・第１２号共通_収支予算決算内訳!Print_Titles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稲垣　貴也</cp:lastModifiedBy>
  <cp:lastPrinted>2024-05-28T06:26:47Z</cp:lastPrinted>
  <dcterms:created xsi:type="dcterms:W3CDTF">2015-06-05T18:19:34Z</dcterms:created>
  <dcterms:modified xsi:type="dcterms:W3CDTF">2024-09-30T00:50:40Z</dcterms:modified>
</cp:coreProperties>
</file>